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Inputs &amp; Policy" sheetId="2" state="visible" r:id="rId4"/>
    <sheet name="Daily Demand" sheetId="3" state="visible" r:id="rId5"/>
    <sheet name="Analysis" sheetId="4" state="visible" r:id="rId6"/>
    <sheet name="Sales Data" sheetId="5" state="visible" r:id="rId7"/>
    <sheet name="Methodology" sheetId="6" state="visible" r:id="rId8"/>
  </sheets>
  <definedNames>
    <definedName function="false" hidden="false" localSheetId="0" name="_xlnm.Print_Area" vbProcedure="false">Dashboard!$A$1:$Z$65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<sst xmlns="http://schemas.openxmlformats.org/spreadsheetml/2006/main" count="3499" uniqueCount="337">
  <si>
    <t xml:space="preserve">INDUSTRIAL ENGINEERING PROJECT</t>
  </si>
  <si>
    <t xml:space="preserve">Resale Supply Chain &amp; Inventory Analytics</t>
  </si>
  <si>
    <t xml:space="preserve">Depop vintage clothing business  |  554 items sold, Mar 10 - Jun 9, 2026  |  Elija Peters, Purdue Industrial Engineering</t>
  </si>
  <si>
    <t xml:space="preserve">Items sold</t>
  </si>
  <si>
    <t xml:space="preserve">Item sales</t>
  </si>
  <si>
    <t xml:space="preserve">Units / day</t>
  </si>
  <si>
    <t xml:space="preserve">Median time to sell</t>
  </si>
  <si>
    <t xml:space="preserve">Est. gross margin</t>
  </si>
  <si>
    <t xml:space="preserve">Reorder point (units)</t>
  </si>
  <si>
    <t xml:space="preserve">Key findings</t>
  </si>
  <si>
    <t xml:space="preserve">Margin is an estimate: net item proceeds (after payment fees, boost fees and refunds) minus reported landed cost; excludes labor and packaging.</t>
  </si>
  <si>
    <t xml:space="preserve">Inputs &amp; Reorder Policy</t>
  </si>
  <si>
    <t xml:space="preserve">Blue cells are inputs - change them and every calculation and the Dashboard update.</t>
  </si>
  <si>
    <t xml:space="preserve">Supplier &amp; operating inputs</t>
  </si>
  <si>
    <t xml:space="preserve">Value</t>
  </si>
  <si>
    <t xml:space="preserve">Source / note</t>
  </si>
  <si>
    <t xml:space="preserve">Bulk lot cost ($)</t>
  </si>
  <si>
    <t xml:space="preserve">Owner-reported typical lot price</t>
  </si>
  <si>
    <t xml:space="preserve">Inbound freight per lot ($)</t>
  </si>
  <si>
    <t xml:space="preserve">Owner-reported</t>
  </si>
  <si>
    <t xml:space="preserve">Pieces per lot</t>
  </si>
  <si>
    <t xml:space="preserve">Rejected pieces per lot (QC)</t>
  </si>
  <si>
    <t xml:space="preserve">Owner-reported 3-4 rejects per 100, midpoint used</t>
  </si>
  <si>
    <t xml:space="preserve">Min supplier lead time (days)</t>
  </si>
  <si>
    <t xml:space="preserve">Max supplier lead time (days)</t>
  </si>
  <si>
    <t xml:space="preserve">Target cycle service level</t>
  </si>
  <si>
    <t xml:space="preserve">Policy choice: probability of no stockout during a lead time</t>
  </si>
  <si>
    <t xml:space="preserve">Calculated</t>
  </si>
  <si>
    <t xml:space="preserve">Formula</t>
  </si>
  <si>
    <t xml:space="preserve">Sellable pieces per lot</t>
  </si>
  <si>
    <t xml:space="preserve">pieces - rejects</t>
  </si>
  <si>
    <t xml:space="preserve">Landed cost per sellable item ($)</t>
  </si>
  <si>
    <t xml:space="preserve">(lot cost + freight) / sellable pieces</t>
  </si>
  <si>
    <t xml:space="preserve">QC yield</t>
  </si>
  <si>
    <t xml:space="preserve">sellable / purchased</t>
  </si>
  <si>
    <t xml:space="preserve">Avg daily demand, d (units/day)</t>
  </si>
  <si>
    <t xml:space="preserve">mean of daily units sold</t>
  </si>
  <si>
    <t xml:space="preserve">Daily demand std dev, sd_d</t>
  </si>
  <si>
    <t xml:space="preserve">sample SD of daily units</t>
  </si>
  <si>
    <t xml:space="preserve">Mean lead time, L (days)</t>
  </si>
  <si>
    <t xml:space="preserve">uniform 7-14 days assumption</t>
  </si>
  <si>
    <t xml:space="preserve">Lead time std dev, sd_L (days)</t>
  </si>
  <si>
    <t xml:space="preserve">SD of a uniform distribution</t>
  </si>
  <si>
    <t xml:space="preserve">z-score for service level</t>
  </si>
  <si>
    <t xml:space="preserve">standard normal quantile</t>
  </si>
  <si>
    <t xml:space="preserve">Expected demand during lead time</t>
  </si>
  <si>
    <t xml:space="preserve">d x L</t>
  </si>
  <si>
    <t xml:space="preserve">Safety stock (variable lead time)</t>
  </si>
  <si>
    <t xml:space="preserve">z x sqrt(L sd_d^2 + d^2 sd_L^2)</t>
  </si>
  <si>
    <t xml:space="preserve">REORDER POINT - recommended (units)</t>
  </si>
  <si>
    <t xml:space="preserve">lead-time demand + safety stock</t>
  </si>
  <si>
    <t xml:space="preserve">Reorder point - conservative (fixed 14-day lead)</t>
  </si>
  <si>
    <t xml:space="preserve">d x Lmax + z x sd_d x sqrt(Lmax)</t>
  </si>
  <si>
    <t xml:space="preserve">Expected demand per 14-day buying cycle</t>
  </si>
  <si>
    <t xml:space="preserve">d x 14</t>
  </si>
  <si>
    <t xml:space="preserve">Lots needed per 14-day cycle</t>
  </si>
  <si>
    <t xml:space="preserve">cycle demand / sellable per lot</t>
  </si>
  <si>
    <t xml:space="preserve">Inventory cost of demand per month ($)</t>
  </si>
  <si>
    <t xml:space="preserve">d x 30 x landed cost</t>
  </si>
  <si>
    <t xml:space="preserve">How to use: when on-hand sellable inventory (listed + backroom) falls to the reorder point, place the next bulk order.</t>
  </si>
  <si>
    <t xml:space="preserve">Daily Demand &amp; Forecast Test</t>
  </si>
  <si>
    <t xml:space="preserve">Units and sales per calendar day (zero-sale days included). Forecast = prior 7-day average vs. naive (yesterday).</t>
  </si>
  <si>
    <t xml:space="preserve">Date</t>
  </si>
  <si>
    <t xml:space="preserve">Units sold</t>
  </si>
  <si>
    <t xml:space="preserve">Item sales ($)</t>
  </si>
  <si>
    <t xml:space="preserve">7-day moving avg</t>
  </si>
  <si>
    <t xml:space="preserve">7-day MA forecast</t>
  </si>
  <si>
    <t xml:space="preserve">Naive forecast</t>
  </si>
  <si>
    <t xml:space="preserve">MA abs error</t>
  </si>
  <si>
    <t xml:space="preserve">Naive abs error</t>
  </si>
  <si>
    <t xml:space="preserve">Mean absolute error (MAE)</t>
  </si>
  <si>
    <t xml:space="preserve">MA error reduction vs naive</t>
  </si>
  <si>
    <t xml:space="preserve">Analysis Tables</t>
  </si>
  <si>
    <t xml:space="preserve">Every figure is a live formula over Sales Data. These tables feed the Dashboard charts.</t>
  </si>
  <si>
    <t xml:space="preserve">Category</t>
  </si>
  <si>
    <t xml:space="preserve">Units</t>
  </si>
  <si>
    <t xml:space="preserve">Share</t>
  </si>
  <si>
    <t xml:space="preserve">Brand (top 10 named)</t>
  </si>
  <si>
    <t xml:space="preserve">Days to sell</t>
  </si>
  <si>
    <t xml:space="preserve">Weekday</t>
  </si>
  <si>
    <t xml:space="preserve">Avg units/day</t>
  </si>
  <si>
    <t xml:space="preserve">Tops</t>
  </si>
  <si>
    <t xml:space="preserve">Nike</t>
  </si>
  <si>
    <t xml:space="preserve">0-1</t>
  </si>
  <si>
    <t xml:space="preserve">Mon</t>
  </si>
  <si>
    <t xml:space="preserve">Bottoms</t>
  </si>
  <si>
    <t xml:space="preserve">Polo Ralph Lauren</t>
  </si>
  <si>
    <t xml:space="preserve">2-3</t>
  </si>
  <si>
    <t xml:space="preserve">Tue</t>
  </si>
  <si>
    <t xml:space="preserve">Coats and jackets</t>
  </si>
  <si>
    <t xml:space="preserve">Fox Racing</t>
  </si>
  <si>
    <t xml:space="preserve">4-7</t>
  </si>
  <si>
    <t xml:space="preserve">Wed</t>
  </si>
  <si>
    <t xml:space="preserve">Accessories</t>
  </si>
  <si>
    <t xml:space="preserve">Aeropostale</t>
  </si>
  <si>
    <t xml:space="preserve">8-14</t>
  </si>
  <si>
    <t xml:space="preserve">Thu</t>
  </si>
  <si>
    <t xml:space="preserve">Carhartt</t>
  </si>
  <si>
    <t xml:space="preserve">15-30</t>
  </si>
  <si>
    <t xml:space="preserve">Fri</t>
  </si>
  <si>
    <t xml:space="preserve">MLB</t>
  </si>
  <si>
    <t xml:space="preserve">31-60</t>
  </si>
  <si>
    <t xml:space="preserve">Sat</t>
  </si>
  <si>
    <t xml:space="preserve">Abercrombie &amp; Fitch</t>
  </si>
  <si>
    <t xml:space="preserve">60+</t>
  </si>
  <si>
    <t xml:space="preserve">Sun</t>
  </si>
  <si>
    <t xml:space="preserve">Affliction</t>
  </si>
  <si>
    <t xml:space="preserve">Harley Davidson</t>
  </si>
  <si>
    <t xml:space="preserve">Adidas</t>
  </si>
  <si>
    <t xml:space="preserve">Velocity &amp; financials</t>
  </si>
  <si>
    <t xml:space="preserve">Note</t>
  </si>
  <si>
    <t xml:space="preserve">Orders</t>
  </si>
  <si>
    <t xml:space="preserve">bundles counted once</t>
  </si>
  <si>
    <t xml:space="preserve">before fees &amp; refunds</t>
  </si>
  <si>
    <t xml:space="preserve">Avg item price ($)</t>
  </si>
  <si>
    <t xml:space="preserve">Payments fees ($)</t>
  </si>
  <si>
    <t xml:space="preserve">Boost fees ($)</t>
  </si>
  <si>
    <t xml:space="preserve">Refunds to buyers ($)</t>
  </si>
  <si>
    <t xml:space="preserve">Fees refunded to seller ($)</t>
  </si>
  <si>
    <t xml:space="preserve">Est. net item proceeds ($)</t>
  </si>
  <si>
    <t xml:space="preserve">Est. inventory cost ($)</t>
  </si>
  <si>
    <t xml:space="preserve">items x landed cost</t>
  </si>
  <si>
    <t xml:space="preserve">Est. gross profit ($)</t>
  </si>
  <si>
    <t xml:space="preserve">excl. labor, packaging</t>
  </si>
  <si>
    <t xml:space="preserve">on item sales</t>
  </si>
  <si>
    <t xml:space="preserve">Median days to sell</t>
  </si>
  <si>
    <t xml:space="preserve">Share sold within 7 days</t>
  </si>
  <si>
    <t xml:space="preserve">Share aged over 30 days</t>
  </si>
  <si>
    <t xml:space="preserve">Peak units in one day</t>
  </si>
  <si>
    <t xml:space="preserve">Sales Data</t>
  </si>
  <si>
    <t xml:space="preserve">One row per item sold. Cleaned from the Depop export; buyer names, usernames, addresses and payout IDs removed.</t>
  </si>
  <si>
    <t xml:space="preserve">Sale date</t>
  </si>
  <si>
    <t xml:space="preserve">Listing date</t>
  </si>
  <si>
    <t xml:space="preserve">Brand</t>
  </si>
  <si>
    <t xml:space="preserve">Size</t>
  </si>
  <si>
    <t xml:space="preserve">State</t>
  </si>
  <si>
    <t xml:space="preserve">Bundle</t>
  </si>
  <si>
    <t xml:space="preserve">New order?</t>
  </si>
  <si>
    <t xml:space="preserve">Item price ($)</t>
  </si>
  <si>
    <t xml:space="preserve">Payments fee ($)</t>
  </si>
  <si>
    <t xml:space="preserve">Boost fee ($)</t>
  </si>
  <si>
    <t xml:space="preserve">Refund to buyer ($)</t>
  </si>
  <si>
    <t xml:space="preserve">Fees refunded ($)</t>
  </si>
  <si>
    <t xml:space="preserve">Other</t>
  </si>
  <si>
    <t xml:space="preserve">XL</t>
  </si>
  <si>
    <t xml:space="preserve">WA</t>
  </si>
  <si>
    <t xml:space="preserve">No</t>
  </si>
  <si>
    <t xml:space="preserve">Yes</t>
  </si>
  <si>
    <t xml:space="preserve">Gildan</t>
  </si>
  <si>
    <t xml:space="preserve">L</t>
  </si>
  <si>
    <t xml:space="preserve">HI</t>
  </si>
  <si>
    <t xml:space="preserve">S</t>
  </si>
  <si>
    <t xml:space="preserve">CA</t>
  </si>
  <si>
    <t xml:space="preserve">Coca-Cola</t>
  </si>
  <si>
    <t xml:space="preserve">FL</t>
  </si>
  <si>
    <t xml:space="preserve">NM</t>
  </si>
  <si>
    <t xml:space="preserve">NJ</t>
  </si>
  <si>
    <t xml:space="preserve">American Vintage</t>
  </si>
  <si>
    <t xml:space="preserve">IA</t>
  </si>
  <si>
    <t xml:space="preserve">M</t>
  </si>
  <si>
    <t xml:space="preserve">GA</t>
  </si>
  <si>
    <t xml:space="preserve">Peanuts</t>
  </si>
  <si>
    <t xml:space="preserve">NY</t>
  </si>
  <si>
    <t xml:space="preserve">NV</t>
  </si>
  <si>
    <t xml:space="preserve">O'Neill</t>
  </si>
  <si>
    <t xml:space="preserve">OR</t>
  </si>
  <si>
    <t xml:space="preserve">XXL</t>
  </si>
  <si>
    <t xml:space="preserve">CT</t>
  </si>
  <si>
    <t xml:space="preserve">Chase Authentics</t>
  </si>
  <si>
    <t xml:space="preserve">Ford</t>
  </si>
  <si>
    <t xml:space="preserve">42"</t>
  </si>
  <si>
    <t xml:space="preserve">PA</t>
  </si>
  <si>
    <t xml:space="preserve">ID</t>
  </si>
  <si>
    <t xml:space="preserve">30"</t>
  </si>
  <si>
    <t xml:space="preserve">NE</t>
  </si>
  <si>
    <t xml:space="preserve">TX</t>
  </si>
  <si>
    <t xml:space="preserve">NBA</t>
  </si>
  <si>
    <t xml:space="preserve">OH</t>
  </si>
  <si>
    <t xml:space="preserve">Anvil</t>
  </si>
  <si>
    <t xml:space="preserve">Ralph Lauren</t>
  </si>
  <si>
    <t xml:space="preserve">Independent</t>
  </si>
  <si>
    <t xml:space="preserve">The North Face</t>
  </si>
  <si>
    <t xml:space="preserve">BMW</t>
  </si>
  <si>
    <t xml:space="preserve">36"</t>
  </si>
  <si>
    <t xml:space="preserve">TN</t>
  </si>
  <si>
    <t xml:space="preserve">KY</t>
  </si>
  <si>
    <t xml:space="preserve">NFL</t>
  </si>
  <si>
    <t xml:space="preserve">VA</t>
  </si>
  <si>
    <t xml:space="preserve">NASCAR</t>
  </si>
  <si>
    <t xml:space="preserve">Ron Jon Surf Shop</t>
  </si>
  <si>
    <t xml:space="preserve">UT</t>
  </si>
  <si>
    <t xml:space="preserve">Disney</t>
  </si>
  <si>
    <t xml:space="preserve">MD</t>
  </si>
  <si>
    <t xml:space="preserve">Missouri</t>
  </si>
  <si>
    <t xml:space="preserve">ca</t>
  </si>
  <si>
    <t xml:space="preserve">AZ</t>
  </si>
  <si>
    <t xml:space="preserve">RI</t>
  </si>
  <si>
    <t xml:space="preserve">Southpole</t>
  </si>
  <si>
    <t xml:space="preserve">Champion</t>
  </si>
  <si>
    <t xml:space="preserve">Zoo York</t>
  </si>
  <si>
    <t xml:space="preserve">Rusty</t>
  </si>
  <si>
    <t xml:space="preserve">29"</t>
  </si>
  <si>
    <t xml:space="preserve">NC</t>
  </si>
  <si>
    <t xml:space="preserve">Starter</t>
  </si>
  <si>
    <t xml:space="preserve">MO</t>
  </si>
  <si>
    <t xml:space="preserve">MI</t>
  </si>
  <si>
    <t xml:space="preserve">Levi's</t>
  </si>
  <si>
    <t xml:space="preserve">32"</t>
  </si>
  <si>
    <t xml:space="preserve">Hanes</t>
  </si>
  <si>
    <t xml:space="preserve">L.L.Bean</t>
  </si>
  <si>
    <t xml:space="preserve">37"</t>
  </si>
  <si>
    <t xml:space="preserve">Russell Athletic</t>
  </si>
  <si>
    <t xml:space="preserve">Arizona</t>
  </si>
  <si>
    <t xml:space="preserve">Chaps</t>
  </si>
  <si>
    <t xml:space="preserve">West Coast Choppers</t>
  </si>
  <si>
    <t xml:space="preserve">IL</t>
  </si>
  <si>
    <t xml:space="preserve">Texas</t>
  </si>
  <si>
    <t xml:space="preserve">US</t>
  </si>
  <si>
    <t xml:space="preserve">DC Comics</t>
  </si>
  <si>
    <t xml:space="preserve">IN</t>
  </si>
  <si>
    <t xml:space="preserve">Stüssy</t>
  </si>
  <si>
    <t xml:space="preserve">New Balance</t>
  </si>
  <si>
    <t xml:space="preserve">ME</t>
  </si>
  <si>
    <t xml:space="preserve">MT</t>
  </si>
  <si>
    <t xml:space="preserve">Ocean Pacific</t>
  </si>
  <si>
    <t xml:space="preserve">DE</t>
  </si>
  <si>
    <t xml:space="preserve">OK</t>
  </si>
  <si>
    <t xml:space="preserve">Oakley</t>
  </si>
  <si>
    <t xml:space="preserve">Snap-on</t>
  </si>
  <si>
    <t xml:space="preserve">Pennsylvania</t>
  </si>
  <si>
    <t xml:space="preserve">NHL</t>
  </si>
  <si>
    <t xml:space="preserve">American Eagle Outfitters</t>
  </si>
  <si>
    <t xml:space="preserve">34"</t>
  </si>
  <si>
    <t xml:space="preserve">Realtree</t>
  </si>
  <si>
    <t xml:space="preserve">Ca</t>
  </si>
  <si>
    <t xml:space="preserve">Banana Republic</t>
  </si>
  <si>
    <t xml:space="preserve">True Religion</t>
  </si>
  <si>
    <t xml:space="preserve">XS</t>
  </si>
  <si>
    <t xml:space="preserve">Wrangler</t>
  </si>
  <si>
    <t xml:space="preserve">38"</t>
  </si>
  <si>
    <t xml:space="preserve">Reebok</t>
  </si>
  <si>
    <t xml:space="preserve">33"</t>
  </si>
  <si>
    <t xml:space="preserve">Gap</t>
  </si>
  <si>
    <t xml:space="preserve">AR</t>
  </si>
  <si>
    <t xml:space="preserve">CO</t>
  </si>
  <si>
    <t xml:space="preserve">Fruit of the Loom</t>
  </si>
  <si>
    <t xml:space="preserve">New Jersey</t>
  </si>
  <si>
    <t xml:space="preserve">WI</t>
  </si>
  <si>
    <t xml:space="preserve">Looney Tunes</t>
  </si>
  <si>
    <t xml:space="preserve">Misfit</t>
  </si>
  <si>
    <t xml:space="preserve">LA</t>
  </si>
  <si>
    <t xml:space="preserve">Hot Wheels</t>
  </si>
  <si>
    <t xml:space="preserve">One size</t>
  </si>
  <si>
    <t xml:space="preserve">CAT</t>
  </si>
  <si>
    <t xml:space="preserve">Ny</t>
  </si>
  <si>
    <t xml:space="preserve">YoungLA</t>
  </si>
  <si>
    <t xml:space="preserve">Ecko Unltd.</t>
  </si>
  <si>
    <t xml:space="preserve">Georgia</t>
  </si>
  <si>
    <t xml:space="preserve">KS</t>
  </si>
  <si>
    <t xml:space="preserve">Dior</t>
  </si>
  <si>
    <t xml:space="preserve">Patagonia</t>
  </si>
  <si>
    <t xml:space="preserve">NH</t>
  </si>
  <si>
    <t xml:space="preserve">Quiksilver</t>
  </si>
  <si>
    <t xml:space="preserve">Tommy Bahama</t>
  </si>
  <si>
    <t xml:space="preserve">California</t>
  </si>
  <si>
    <t xml:space="preserve">Michigan</t>
  </si>
  <si>
    <t xml:space="preserve">Billabong</t>
  </si>
  <si>
    <t xml:space="preserve">AL</t>
  </si>
  <si>
    <t xml:space="preserve">Vans</t>
  </si>
  <si>
    <t xml:space="preserve">Columbia Sportswear</t>
  </si>
  <si>
    <t xml:space="preserve">Budweiser</t>
  </si>
  <si>
    <t xml:space="preserve">Marlboro</t>
  </si>
  <si>
    <t xml:space="preserve">MA</t>
  </si>
  <si>
    <t xml:space="preserve">AAA</t>
  </si>
  <si>
    <t xml:space="preserve">Illinois</t>
  </si>
  <si>
    <t xml:space="preserve">or</t>
  </si>
  <si>
    <t xml:space="preserve">New York</t>
  </si>
  <si>
    <t xml:space="preserve">Hollister Co.</t>
  </si>
  <si>
    <t xml:space="preserve">Gallery Dept.</t>
  </si>
  <si>
    <t xml:space="preserve">SC</t>
  </si>
  <si>
    <t xml:space="preserve">Wisconsin</t>
  </si>
  <si>
    <t xml:space="preserve">MS</t>
  </si>
  <si>
    <t xml:space="preserve">Hard Rock Cafe</t>
  </si>
  <si>
    <t xml:space="preserve">KTM</t>
  </si>
  <si>
    <t xml:space="preserve">Lucky Brand</t>
  </si>
  <si>
    <t xml:space="preserve">27"</t>
  </si>
  <si>
    <t xml:space="preserve">Hurley</t>
  </si>
  <si>
    <t xml:space="preserve">Supreme</t>
  </si>
  <si>
    <t xml:space="preserve">Metal Mulisha</t>
  </si>
  <si>
    <t xml:space="preserve">Marvel</t>
  </si>
  <si>
    <t xml:space="preserve">Florida Gators</t>
  </si>
  <si>
    <t xml:space="preserve">arizona</t>
  </si>
  <si>
    <t xml:space="preserve">Rockies</t>
  </si>
  <si>
    <t xml:space="preserve">Tommy Hilfiger</t>
  </si>
  <si>
    <t xml:space="preserve">WY</t>
  </si>
  <si>
    <t xml:space="preserve">Eddie Bauer</t>
  </si>
  <si>
    <t xml:space="preserve">Point Zero</t>
  </si>
  <si>
    <t xml:space="preserve">MN</t>
  </si>
  <si>
    <t xml:space="preserve">Dickies</t>
  </si>
  <si>
    <t xml:space="preserve">40"</t>
  </si>
  <si>
    <t xml:space="preserve">iowa</t>
  </si>
  <si>
    <t xml:space="preserve">Delta Pro Weight</t>
  </si>
  <si>
    <t xml:space="preserve">Jeep</t>
  </si>
  <si>
    <t xml:space="preserve">Speedo</t>
  </si>
  <si>
    <t xml:space="preserve">WV</t>
  </si>
  <si>
    <t xml:space="preserve">Duluth Trading Company</t>
  </si>
  <si>
    <t xml:space="preserve">Apple</t>
  </si>
  <si>
    <t xml:space="preserve">Bugle Boy</t>
  </si>
  <si>
    <t xml:space="preserve">Cabela's</t>
  </si>
  <si>
    <t xml:space="preserve">SD</t>
  </si>
  <si>
    <t xml:space="preserve">Theory</t>
  </si>
  <si>
    <t xml:space="preserve">DC Shoes</t>
  </si>
  <si>
    <t xml:space="preserve">Boy Scouts of America</t>
  </si>
  <si>
    <t xml:space="preserve">Virginia</t>
  </si>
  <si>
    <t xml:space="preserve">Az</t>
  </si>
  <si>
    <t xml:space="preserve">AK</t>
  </si>
  <si>
    <t xml:space="preserve">Essentials</t>
  </si>
  <si>
    <t xml:space="preserve">Oregon</t>
  </si>
  <si>
    <t xml:space="preserve">Mossimo</t>
  </si>
  <si>
    <t xml:space="preserve">Alpinestars</t>
  </si>
  <si>
    <t xml:space="preserve">Methodology &amp; Data Notes</t>
  </si>
  <si>
    <t xml:space="preserve">Data source</t>
  </si>
  <si>
    <t xml:space="preserve">Depop sales export, Mar 10 - Jun 9, 2026 (92 calendar days, 554 item rows). Buyer usernames, names, addresses, ZIP codes and payout IDs were removed.</t>
  </si>
  <si>
    <t xml:space="preserve">Unit of analysis</t>
  </si>
  <si>
    <t xml:space="preserve">Each row is one item. Bundles appear as one row per item; "New order?" flags the first row of each bundle, giving 523 orders.</t>
  </si>
  <si>
    <t xml:space="preserve">Shipping</t>
  </si>
  <si>
    <t xml:space="preserve">Buyers paid shipping on Depop-issued labels, so shipping is excluded from item sales and seller costs.</t>
  </si>
  <si>
    <t xml:space="preserve">Landed cost</t>
  </si>
  <si>
    <t xml:space="preserve">Owner-reported typical lot: $250 + $7.99 freight for 100 pieces with 3-4 QC rejects. Not reconciled against individual receipts.</t>
  </si>
  <si>
    <t xml:space="preserve">Demand model</t>
  </si>
  <si>
    <t xml:space="preserve">Daily demand treated as independent and approximately normal; mean and SD from the 92-day history including zero-sale days.</t>
  </si>
  <si>
    <t xml:space="preserve">Reorder point</t>
  </si>
  <si>
    <t xml:space="preserve">Recommended ROP uses the variable-lead-time formula: ROP = d x L + z x sqrt(L x sd_d^2 + d^2 x sd_L^2), with lead time uniform on 7-14 days. A conservative fixed 14-day version is shown for comparison.</t>
  </si>
  <si>
    <t xml:space="preserve">Forecast test</t>
  </si>
  <si>
    <t xml:space="preserve">One-step-ahead backtest from day 8 onward: prior 7-day average vs. naive (yesterday). Compared on mean absolute error.</t>
  </si>
  <si>
    <t xml:space="preserve">Limitations</t>
  </si>
  <si>
    <t xml:space="preserve">No opening inventory or SKU-level stock ledger in the export, so turnover and stockout history cannot be measured directly. Results are models, not verified savings.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</si>
</sst>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\$#,##0"/>
    <numFmt numFmtId="167" formatCode="0.0"/>
    <numFmt numFmtId="168" formatCode="0&quot; days&quot;"/>
    <numFmt numFmtId="169" formatCode="0%"/>
    <numFmt numFmtId="170" formatCode="\$#,##0.00"/>
    <numFmt numFmtId="171" formatCode="0.0%"/>
    <numFmt numFmtId="172" formatCode="0.00"/>
    <numFmt numFmtId="173" formatCode="mm/dd/yyyy"/>
    <numFmt numFmtId="174" formatCode="\$#,##0.00;&quot;($&quot;#,##0.00\);\-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2A78D6"/>
      <name val="Arial"/>
      <family val="0"/>
      <charset val="1"/>
    </font>
    <font>
      <b val="true"/>
      <sz val="22"/>
      <color rgb="FF0B0B0B"/>
      <name val="Arial"/>
      <family val="0"/>
      <charset val="1"/>
    </font>
    <font>
      <sz val="10"/>
      <color rgb="FF52514E"/>
      <name val="Arial"/>
      <family val="0"/>
      <charset val="1"/>
    </font>
    <font>
      <b val="true"/>
      <sz val="22"/>
      <color rgb="FFFFFFFF"/>
      <name val="Arial"/>
      <family val="0"/>
      <charset val="1"/>
    </font>
    <font>
      <b val="true"/>
      <sz val="10"/>
      <color rgb="FF0B0B0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8A897F"/>
      <name val="Arial"/>
      <family val="0"/>
      <charset val="1"/>
    </font>
    <font>
      <sz val="9"/>
      <color rgb="FF9FB6D4"/>
      <name val="Arial"/>
      <family val="0"/>
      <charset val="1"/>
    </font>
    <font>
      <b val="true"/>
      <sz val="12"/>
      <color rgb="FF0F2747"/>
      <name val="Arial"/>
      <family val="0"/>
      <charset val="1"/>
    </font>
    <font>
      <i val="true"/>
      <sz val="8"/>
      <color rgb="FF8A897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6"/>
      <color rgb="FF0F2747"/>
      <name val="Arial"/>
      <family val="0"/>
      <charset val="1"/>
    </font>
    <font>
      <i val="true"/>
      <sz val="10"/>
      <color rgb="FF8A897F"/>
      <name val="Arial"/>
      <family val="0"/>
      <charset val="1"/>
    </font>
    <font>
      <sz val="10"/>
      <color rgb="FF0B0B0B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8A897F"/>
      <name val="Arial"/>
      <family val="0"/>
      <charset val="1"/>
    </font>
    <font>
      <i val="true"/>
      <sz val="10"/>
      <color rgb="FF52514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4F3EF"/>
        <bgColor rgb="FFFFF9DB"/>
      </patternFill>
    </fill>
    <fill>
      <patternFill patternType="solid">
        <fgColor rgb="FFFFFFFF"/>
        <bgColor rgb="FFF4F3EF"/>
      </patternFill>
    </fill>
    <fill>
      <patternFill patternType="solid">
        <fgColor rgb="FF0F2747"/>
        <bgColor rgb="FF0B0B0B"/>
      </patternFill>
    </fill>
    <fill>
      <patternFill patternType="solid">
        <fgColor rgb="FFFFF9DB"/>
        <bgColor rgb="FFF4F3EF"/>
      </patternFill>
    </fill>
    <fill>
      <patternFill patternType="solid">
        <fgColor rgb="FFDCEBFB"/>
        <bgColor rgb="FFE6E5E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7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F274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B0B0B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FB6D4"/>
      <rgbColor rgb="FF878787"/>
      <rgbColor rgb="FF9999FF"/>
      <rgbColor rgb="FF993366"/>
      <rgbColor rgb="FFFFF9DB"/>
      <rgbColor rgb="FFDCEB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3EF"/>
      <rgbColor rgb="FFE6E5E0"/>
      <rgbColor rgb="FFFFFF99"/>
      <rgbColor rgb="FF9EC5F4"/>
      <rgbColor rgb="FFFF99CC"/>
      <rgbColor rgb="FFCC99FF"/>
      <rgbColor rgb="FFFFCC99"/>
      <rgbColor rgb="FF2A78D6"/>
      <rgbColor rgb="FF33CCCC"/>
      <rgbColor rgb="FF99CC00"/>
      <rgbColor rgb="FFFFCC00"/>
      <rgbColor rgb="FFFF9900"/>
      <rgbColor rgb="FFEB6834"/>
      <rgbColor rgb="FF666699"/>
      <rgbColor rgb="FF8A897F"/>
      <rgbColor rgb="FF0F2747"/>
      <rgbColor rgb="FF339966"/>
      <rgbColor rgb="FF0B0B0B"/>
      <rgbColor rgb="FF333300"/>
      <rgbColor rgb="FF993300"/>
      <rgbColor rgb="FF993366"/>
      <rgbColor rgb="FF333399"/>
      <rgbColor rgb="FF5251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Daily demand (items sold) with 7-day moving average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'Daily Demand'!B4</c:f>
              <c:strCache>
                <c:ptCount val="1"/>
                <c:pt idx="0">
                  <c:v>Units sold</c:v>
                </c:pt>
              </c:strCache>
            </c:strRef>
          </c:tx>
          <c:spPr>
            <a:solidFill>
              <a:srgbClr val="9ec5f4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'Daily Demand'!$A$5:$A$96</c:f>
              <c:strCache>
                <c:ptCount val="92"/>
                <c:pt idx="0">
                  <c:v>03/10/2026</c:v>
                </c:pt>
                <c:pt idx="1">
                  <c:v>03/11/2026</c:v>
                </c:pt>
                <c:pt idx="2">
                  <c:v>03/12/2026</c:v>
                </c:pt>
                <c:pt idx="3">
                  <c:v>03/13/2026</c:v>
                </c:pt>
                <c:pt idx="4">
                  <c:v>03/14/2026</c:v>
                </c:pt>
                <c:pt idx="5">
                  <c:v>03/15/2026</c:v>
                </c:pt>
                <c:pt idx="6">
                  <c:v>03/16/2026</c:v>
                </c:pt>
                <c:pt idx="7">
                  <c:v>03/17/2026</c:v>
                </c:pt>
                <c:pt idx="8">
                  <c:v>03/18/2026</c:v>
                </c:pt>
                <c:pt idx="9">
                  <c:v>03/19/2026</c:v>
                </c:pt>
                <c:pt idx="10">
                  <c:v>03/20/2026</c:v>
                </c:pt>
                <c:pt idx="11">
                  <c:v>03/21/2026</c:v>
                </c:pt>
                <c:pt idx="12">
                  <c:v>03/22/2026</c:v>
                </c:pt>
                <c:pt idx="13">
                  <c:v>03/23/2026</c:v>
                </c:pt>
                <c:pt idx="14">
                  <c:v>03/24/2026</c:v>
                </c:pt>
                <c:pt idx="15">
                  <c:v>03/25/2026</c:v>
                </c:pt>
                <c:pt idx="16">
                  <c:v>03/26/2026</c:v>
                </c:pt>
                <c:pt idx="17">
                  <c:v>03/27/2026</c:v>
                </c:pt>
                <c:pt idx="18">
                  <c:v>03/28/2026</c:v>
                </c:pt>
                <c:pt idx="19">
                  <c:v>03/29/2026</c:v>
                </c:pt>
                <c:pt idx="20">
                  <c:v>03/30/2026</c:v>
                </c:pt>
                <c:pt idx="21">
                  <c:v>03/31/2026</c:v>
                </c:pt>
                <c:pt idx="22">
                  <c:v>04/01/2026</c:v>
                </c:pt>
                <c:pt idx="23">
                  <c:v>04/02/2026</c:v>
                </c:pt>
                <c:pt idx="24">
                  <c:v>04/03/2026</c:v>
                </c:pt>
                <c:pt idx="25">
                  <c:v>04/04/2026</c:v>
                </c:pt>
                <c:pt idx="26">
                  <c:v>04/05/2026</c:v>
                </c:pt>
                <c:pt idx="27">
                  <c:v>04/06/2026</c:v>
                </c:pt>
                <c:pt idx="28">
                  <c:v>04/07/2026</c:v>
                </c:pt>
                <c:pt idx="29">
                  <c:v>04/08/2026</c:v>
                </c:pt>
                <c:pt idx="30">
                  <c:v>04/09/2026</c:v>
                </c:pt>
                <c:pt idx="31">
                  <c:v>04/10/2026</c:v>
                </c:pt>
                <c:pt idx="32">
                  <c:v>04/11/2026</c:v>
                </c:pt>
                <c:pt idx="33">
                  <c:v>04/12/2026</c:v>
                </c:pt>
                <c:pt idx="34">
                  <c:v>04/13/2026</c:v>
                </c:pt>
                <c:pt idx="35">
                  <c:v>04/14/2026</c:v>
                </c:pt>
                <c:pt idx="36">
                  <c:v>04/15/2026</c:v>
                </c:pt>
                <c:pt idx="37">
                  <c:v>04/16/2026</c:v>
                </c:pt>
                <c:pt idx="38">
                  <c:v>04/17/2026</c:v>
                </c:pt>
                <c:pt idx="39">
                  <c:v>04/18/2026</c:v>
                </c:pt>
                <c:pt idx="40">
                  <c:v>04/19/2026</c:v>
                </c:pt>
                <c:pt idx="41">
                  <c:v>04/20/2026</c:v>
                </c:pt>
                <c:pt idx="42">
                  <c:v>04/21/2026</c:v>
                </c:pt>
                <c:pt idx="43">
                  <c:v>04/22/2026</c:v>
                </c:pt>
                <c:pt idx="44">
                  <c:v>04/23/2026</c:v>
                </c:pt>
                <c:pt idx="45">
                  <c:v>04/24/2026</c:v>
                </c:pt>
                <c:pt idx="46">
                  <c:v>04/25/2026</c:v>
                </c:pt>
                <c:pt idx="47">
                  <c:v>04/26/2026</c:v>
                </c:pt>
                <c:pt idx="48">
                  <c:v>04/27/2026</c:v>
                </c:pt>
                <c:pt idx="49">
                  <c:v>04/28/2026</c:v>
                </c:pt>
                <c:pt idx="50">
                  <c:v>04/29/2026</c:v>
                </c:pt>
                <c:pt idx="51">
                  <c:v>04/30/2026</c:v>
                </c:pt>
                <c:pt idx="52">
                  <c:v>05/01/2026</c:v>
                </c:pt>
                <c:pt idx="53">
                  <c:v>05/02/2026</c:v>
                </c:pt>
                <c:pt idx="54">
                  <c:v>05/03/2026</c:v>
                </c:pt>
                <c:pt idx="55">
                  <c:v>05/04/2026</c:v>
                </c:pt>
                <c:pt idx="56">
                  <c:v>05/05/2026</c:v>
                </c:pt>
                <c:pt idx="57">
                  <c:v>05/06/2026</c:v>
                </c:pt>
                <c:pt idx="58">
                  <c:v>05/07/2026</c:v>
                </c:pt>
                <c:pt idx="59">
                  <c:v>05/08/2026</c:v>
                </c:pt>
                <c:pt idx="60">
                  <c:v>05/09/2026</c:v>
                </c:pt>
                <c:pt idx="61">
                  <c:v>05/10/2026</c:v>
                </c:pt>
                <c:pt idx="62">
                  <c:v>05/11/2026</c:v>
                </c:pt>
                <c:pt idx="63">
                  <c:v>05/12/2026</c:v>
                </c:pt>
                <c:pt idx="64">
                  <c:v>05/13/2026</c:v>
                </c:pt>
                <c:pt idx="65">
                  <c:v>05/14/2026</c:v>
                </c:pt>
                <c:pt idx="66">
                  <c:v>05/15/2026</c:v>
                </c:pt>
                <c:pt idx="67">
                  <c:v>05/16/2026</c:v>
                </c:pt>
                <c:pt idx="68">
                  <c:v>05/17/2026</c:v>
                </c:pt>
                <c:pt idx="69">
                  <c:v>05/18/2026</c:v>
                </c:pt>
                <c:pt idx="70">
                  <c:v>05/19/2026</c:v>
                </c:pt>
                <c:pt idx="71">
                  <c:v>05/20/2026</c:v>
                </c:pt>
                <c:pt idx="72">
                  <c:v>05/21/2026</c:v>
                </c:pt>
                <c:pt idx="73">
                  <c:v>05/22/2026</c:v>
                </c:pt>
                <c:pt idx="74">
                  <c:v>05/23/2026</c:v>
                </c:pt>
                <c:pt idx="75">
                  <c:v>05/24/2026</c:v>
                </c:pt>
                <c:pt idx="76">
                  <c:v>05/25/2026</c:v>
                </c:pt>
                <c:pt idx="77">
                  <c:v>05/26/2026</c:v>
                </c:pt>
                <c:pt idx="78">
                  <c:v>05/27/2026</c:v>
                </c:pt>
                <c:pt idx="79">
                  <c:v>05/28/2026</c:v>
                </c:pt>
                <c:pt idx="80">
                  <c:v>05/29/2026</c:v>
                </c:pt>
                <c:pt idx="81">
                  <c:v>05/30/2026</c:v>
                </c:pt>
                <c:pt idx="82">
                  <c:v>05/31/2026</c:v>
                </c:pt>
                <c:pt idx="83">
                  <c:v>06/01/2026</c:v>
                </c:pt>
                <c:pt idx="84">
                  <c:v>06/02/2026</c:v>
                </c:pt>
                <c:pt idx="85">
                  <c:v>06/03/2026</c:v>
                </c:pt>
                <c:pt idx="86">
                  <c:v>06/04/2026</c:v>
                </c:pt>
                <c:pt idx="87">
                  <c:v>06/05/2026</c:v>
                </c:pt>
                <c:pt idx="88">
                  <c:v>06/06/2026</c:v>
                </c:pt>
                <c:pt idx="89">
                  <c:v>06/07/2026</c:v>
                </c:pt>
                <c:pt idx="90">
                  <c:v>06/08/2026</c:v>
                </c:pt>
                <c:pt idx="91">
                  <c:v>06/09/2026</c:v>
                </c:pt>
              </c:strCache>
            </c:strRef>
          </c:cat>
          <c:val>
            <c:numRef>
              <c:f>'Daily Demand'!$B$5:$B$96</c:f>
              <c:numCache>
                <c:formatCode>General</c:formatCode>
                <c:ptCount val="92"/>
                <c:pt idx="0">
                  <c:v>4</c:v>
                </c:pt>
                <c:pt idx="1">
                  <c:v>12</c:v>
                </c:pt>
                <c:pt idx="2">
                  <c:v>4</c:v>
                </c:pt>
                <c:pt idx="3">
                  <c:v>8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6</c:v>
                </c:pt>
                <c:pt idx="8">
                  <c:v>4</c:v>
                </c:pt>
                <c:pt idx="9">
                  <c:v>6</c:v>
                </c:pt>
                <c:pt idx="10">
                  <c:v>5</c:v>
                </c:pt>
                <c:pt idx="11">
                  <c:v>4</c:v>
                </c:pt>
                <c:pt idx="12">
                  <c:v>7</c:v>
                </c:pt>
                <c:pt idx="13">
                  <c:v>3</c:v>
                </c:pt>
                <c:pt idx="14">
                  <c:v>9</c:v>
                </c:pt>
                <c:pt idx="15">
                  <c:v>9</c:v>
                </c:pt>
                <c:pt idx="16">
                  <c:v>11</c:v>
                </c:pt>
                <c:pt idx="17">
                  <c:v>3</c:v>
                </c:pt>
                <c:pt idx="18">
                  <c:v>14</c:v>
                </c:pt>
                <c:pt idx="19">
                  <c:v>12</c:v>
                </c:pt>
                <c:pt idx="20">
                  <c:v>6</c:v>
                </c:pt>
                <c:pt idx="21">
                  <c:v>10</c:v>
                </c:pt>
                <c:pt idx="22">
                  <c:v>7</c:v>
                </c:pt>
                <c:pt idx="23">
                  <c:v>3</c:v>
                </c:pt>
                <c:pt idx="24">
                  <c:v>7</c:v>
                </c:pt>
                <c:pt idx="25">
                  <c:v>0</c:v>
                </c:pt>
                <c:pt idx="26">
                  <c:v>5</c:v>
                </c:pt>
                <c:pt idx="27">
                  <c:v>6</c:v>
                </c:pt>
                <c:pt idx="28">
                  <c:v>11</c:v>
                </c:pt>
                <c:pt idx="29">
                  <c:v>4</c:v>
                </c:pt>
                <c:pt idx="30">
                  <c:v>13</c:v>
                </c:pt>
                <c:pt idx="31">
                  <c:v>4</c:v>
                </c:pt>
                <c:pt idx="32">
                  <c:v>2</c:v>
                </c:pt>
                <c:pt idx="33">
                  <c:v>5</c:v>
                </c:pt>
                <c:pt idx="34">
                  <c:v>12</c:v>
                </c:pt>
                <c:pt idx="35">
                  <c:v>10</c:v>
                </c:pt>
                <c:pt idx="36">
                  <c:v>8</c:v>
                </c:pt>
                <c:pt idx="37">
                  <c:v>6</c:v>
                </c:pt>
                <c:pt idx="38">
                  <c:v>3</c:v>
                </c:pt>
                <c:pt idx="39">
                  <c:v>2</c:v>
                </c:pt>
                <c:pt idx="40">
                  <c:v>6</c:v>
                </c:pt>
                <c:pt idx="41">
                  <c:v>7</c:v>
                </c:pt>
                <c:pt idx="42">
                  <c:v>8</c:v>
                </c:pt>
                <c:pt idx="43">
                  <c:v>6</c:v>
                </c:pt>
                <c:pt idx="44">
                  <c:v>8</c:v>
                </c:pt>
                <c:pt idx="45">
                  <c:v>5</c:v>
                </c:pt>
                <c:pt idx="46">
                  <c:v>5</c:v>
                </c:pt>
                <c:pt idx="47">
                  <c:v>7</c:v>
                </c:pt>
                <c:pt idx="48">
                  <c:v>11</c:v>
                </c:pt>
                <c:pt idx="49">
                  <c:v>6</c:v>
                </c:pt>
                <c:pt idx="50">
                  <c:v>10</c:v>
                </c:pt>
                <c:pt idx="51">
                  <c:v>9</c:v>
                </c:pt>
                <c:pt idx="52">
                  <c:v>10</c:v>
                </c:pt>
                <c:pt idx="53">
                  <c:v>7</c:v>
                </c:pt>
                <c:pt idx="54">
                  <c:v>12</c:v>
                </c:pt>
                <c:pt idx="55">
                  <c:v>9</c:v>
                </c:pt>
                <c:pt idx="56">
                  <c:v>7</c:v>
                </c:pt>
                <c:pt idx="57">
                  <c:v>6</c:v>
                </c:pt>
                <c:pt idx="58">
                  <c:v>4</c:v>
                </c:pt>
                <c:pt idx="59">
                  <c:v>3</c:v>
                </c:pt>
                <c:pt idx="60">
                  <c:v>4</c:v>
                </c:pt>
                <c:pt idx="61">
                  <c:v>0</c:v>
                </c:pt>
                <c:pt idx="62">
                  <c:v>1</c:v>
                </c:pt>
                <c:pt idx="63">
                  <c:v>4</c:v>
                </c:pt>
                <c:pt idx="64">
                  <c:v>5</c:v>
                </c:pt>
                <c:pt idx="65">
                  <c:v>8</c:v>
                </c:pt>
                <c:pt idx="66">
                  <c:v>5</c:v>
                </c:pt>
                <c:pt idx="67">
                  <c:v>10</c:v>
                </c:pt>
                <c:pt idx="68">
                  <c:v>8</c:v>
                </c:pt>
                <c:pt idx="69">
                  <c:v>5</c:v>
                </c:pt>
                <c:pt idx="70">
                  <c:v>7</c:v>
                </c:pt>
                <c:pt idx="71">
                  <c:v>10</c:v>
                </c:pt>
                <c:pt idx="72">
                  <c:v>8</c:v>
                </c:pt>
                <c:pt idx="73">
                  <c:v>8</c:v>
                </c:pt>
                <c:pt idx="74">
                  <c:v>5</c:v>
                </c:pt>
                <c:pt idx="75">
                  <c:v>4</c:v>
                </c:pt>
                <c:pt idx="76">
                  <c:v>5</c:v>
                </c:pt>
                <c:pt idx="77">
                  <c:v>2</c:v>
                </c:pt>
                <c:pt idx="78">
                  <c:v>1</c:v>
                </c:pt>
                <c:pt idx="79">
                  <c:v>4</c:v>
                </c:pt>
                <c:pt idx="80">
                  <c:v>6</c:v>
                </c:pt>
                <c:pt idx="81">
                  <c:v>3</c:v>
                </c:pt>
                <c:pt idx="82">
                  <c:v>3</c:v>
                </c:pt>
                <c:pt idx="83">
                  <c:v>4</c:v>
                </c:pt>
                <c:pt idx="84">
                  <c:v>5</c:v>
                </c:pt>
                <c:pt idx="85">
                  <c:v>8</c:v>
                </c:pt>
                <c:pt idx="86">
                  <c:v>5</c:v>
                </c:pt>
                <c:pt idx="87">
                  <c:v>3</c:v>
                </c:pt>
                <c:pt idx="88">
                  <c:v>3</c:v>
                </c:pt>
                <c:pt idx="89">
                  <c:v>0</c:v>
                </c:pt>
                <c:pt idx="90">
                  <c:v>7</c:v>
                </c:pt>
                <c:pt idx="91">
                  <c:v>3</c:v>
                </c:pt>
              </c:numCache>
            </c:numRef>
          </c:val>
        </c:ser>
        <c:gapWidth val="40"/>
        <c:overlap val="0"/>
        <c:axId val="58585718"/>
        <c:axId val="39748888"/>
      </c:barChart>
      <c:lineChart>
        <c:grouping val="standard"/>
        <c:varyColors val="0"/>
        <c:ser>
          <c:idx val="1"/>
          <c:order val="1"/>
          <c:tx>
            <c:strRef>
              <c:f>'Daily Demand'!D4</c:f>
              <c:strCache>
                <c:ptCount val="1"/>
                <c:pt idx="0">
                  <c:v>7-day moving avg</c:v>
                </c:pt>
              </c:strCache>
            </c:strRef>
          </c:tx>
          <c:spPr>
            <a:solidFill>
              <a:srgbClr val="eb6834"/>
            </a:solidFill>
            <a:ln w="28440">
              <a:solidFill>
                <a:srgbClr val="eb683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'Daily Demand'!$A$5:$A$96</c:f>
              <c:strCache>
                <c:ptCount val="92"/>
                <c:pt idx="0">
                  <c:v>03/10/2026</c:v>
                </c:pt>
                <c:pt idx="1">
                  <c:v>03/11/2026</c:v>
                </c:pt>
                <c:pt idx="2">
                  <c:v>03/12/2026</c:v>
                </c:pt>
                <c:pt idx="3">
                  <c:v>03/13/2026</c:v>
                </c:pt>
                <c:pt idx="4">
                  <c:v>03/14/2026</c:v>
                </c:pt>
                <c:pt idx="5">
                  <c:v>03/15/2026</c:v>
                </c:pt>
                <c:pt idx="6">
                  <c:v>03/16/2026</c:v>
                </c:pt>
                <c:pt idx="7">
                  <c:v>03/17/2026</c:v>
                </c:pt>
                <c:pt idx="8">
                  <c:v>03/18/2026</c:v>
                </c:pt>
                <c:pt idx="9">
                  <c:v>03/19/2026</c:v>
                </c:pt>
                <c:pt idx="10">
                  <c:v>03/20/2026</c:v>
                </c:pt>
                <c:pt idx="11">
                  <c:v>03/21/2026</c:v>
                </c:pt>
                <c:pt idx="12">
                  <c:v>03/22/2026</c:v>
                </c:pt>
                <c:pt idx="13">
                  <c:v>03/23/2026</c:v>
                </c:pt>
                <c:pt idx="14">
                  <c:v>03/24/2026</c:v>
                </c:pt>
                <c:pt idx="15">
                  <c:v>03/25/2026</c:v>
                </c:pt>
                <c:pt idx="16">
                  <c:v>03/26/2026</c:v>
                </c:pt>
                <c:pt idx="17">
                  <c:v>03/27/2026</c:v>
                </c:pt>
                <c:pt idx="18">
                  <c:v>03/28/2026</c:v>
                </c:pt>
                <c:pt idx="19">
                  <c:v>03/29/2026</c:v>
                </c:pt>
                <c:pt idx="20">
                  <c:v>03/30/2026</c:v>
                </c:pt>
                <c:pt idx="21">
                  <c:v>03/31/2026</c:v>
                </c:pt>
                <c:pt idx="22">
                  <c:v>04/01/2026</c:v>
                </c:pt>
                <c:pt idx="23">
                  <c:v>04/02/2026</c:v>
                </c:pt>
                <c:pt idx="24">
                  <c:v>04/03/2026</c:v>
                </c:pt>
                <c:pt idx="25">
                  <c:v>04/04/2026</c:v>
                </c:pt>
                <c:pt idx="26">
                  <c:v>04/05/2026</c:v>
                </c:pt>
                <c:pt idx="27">
                  <c:v>04/06/2026</c:v>
                </c:pt>
                <c:pt idx="28">
                  <c:v>04/07/2026</c:v>
                </c:pt>
                <c:pt idx="29">
                  <c:v>04/08/2026</c:v>
                </c:pt>
                <c:pt idx="30">
                  <c:v>04/09/2026</c:v>
                </c:pt>
                <c:pt idx="31">
                  <c:v>04/10/2026</c:v>
                </c:pt>
                <c:pt idx="32">
                  <c:v>04/11/2026</c:v>
                </c:pt>
                <c:pt idx="33">
                  <c:v>04/12/2026</c:v>
                </c:pt>
                <c:pt idx="34">
                  <c:v>04/13/2026</c:v>
                </c:pt>
                <c:pt idx="35">
                  <c:v>04/14/2026</c:v>
                </c:pt>
                <c:pt idx="36">
                  <c:v>04/15/2026</c:v>
                </c:pt>
                <c:pt idx="37">
                  <c:v>04/16/2026</c:v>
                </c:pt>
                <c:pt idx="38">
                  <c:v>04/17/2026</c:v>
                </c:pt>
                <c:pt idx="39">
                  <c:v>04/18/2026</c:v>
                </c:pt>
                <c:pt idx="40">
                  <c:v>04/19/2026</c:v>
                </c:pt>
                <c:pt idx="41">
                  <c:v>04/20/2026</c:v>
                </c:pt>
                <c:pt idx="42">
                  <c:v>04/21/2026</c:v>
                </c:pt>
                <c:pt idx="43">
                  <c:v>04/22/2026</c:v>
                </c:pt>
                <c:pt idx="44">
                  <c:v>04/23/2026</c:v>
                </c:pt>
                <c:pt idx="45">
                  <c:v>04/24/2026</c:v>
                </c:pt>
                <c:pt idx="46">
                  <c:v>04/25/2026</c:v>
                </c:pt>
                <c:pt idx="47">
                  <c:v>04/26/2026</c:v>
                </c:pt>
                <c:pt idx="48">
                  <c:v>04/27/2026</c:v>
                </c:pt>
                <c:pt idx="49">
                  <c:v>04/28/2026</c:v>
                </c:pt>
                <c:pt idx="50">
                  <c:v>04/29/2026</c:v>
                </c:pt>
                <c:pt idx="51">
                  <c:v>04/30/2026</c:v>
                </c:pt>
                <c:pt idx="52">
                  <c:v>05/01/2026</c:v>
                </c:pt>
                <c:pt idx="53">
                  <c:v>05/02/2026</c:v>
                </c:pt>
                <c:pt idx="54">
                  <c:v>05/03/2026</c:v>
                </c:pt>
                <c:pt idx="55">
                  <c:v>05/04/2026</c:v>
                </c:pt>
                <c:pt idx="56">
                  <c:v>05/05/2026</c:v>
                </c:pt>
                <c:pt idx="57">
                  <c:v>05/06/2026</c:v>
                </c:pt>
                <c:pt idx="58">
                  <c:v>05/07/2026</c:v>
                </c:pt>
                <c:pt idx="59">
                  <c:v>05/08/2026</c:v>
                </c:pt>
                <c:pt idx="60">
                  <c:v>05/09/2026</c:v>
                </c:pt>
                <c:pt idx="61">
                  <c:v>05/10/2026</c:v>
                </c:pt>
                <c:pt idx="62">
                  <c:v>05/11/2026</c:v>
                </c:pt>
                <c:pt idx="63">
                  <c:v>05/12/2026</c:v>
                </c:pt>
                <c:pt idx="64">
                  <c:v>05/13/2026</c:v>
                </c:pt>
                <c:pt idx="65">
                  <c:v>05/14/2026</c:v>
                </c:pt>
                <c:pt idx="66">
                  <c:v>05/15/2026</c:v>
                </c:pt>
                <c:pt idx="67">
                  <c:v>05/16/2026</c:v>
                </c:pt>
                <c:pt idx="68">
                  <c:v>05/17/2026</c:v>
                </c:pt>
                <c:pt idx="69">
                  <c:v>05/18/2026</c:v>
                </c:pt>
                <c:pt idx="70">
                  <c:v>05/19/2026</c:v>
                </c:pt>
                <c:pt idx="71">
                  <c:v>05/20/2026</c:v>
                </c:pt>
                <c:pt idx="72">
                  <c:v>05/21/2026</c:v>
                </c:pt>
                <c:pt idx="73">
                  <c:v>05/22/2026</c:v>
                </c:pt>
                <c:pt idx="74">
                  <c:v>05/23/2026</c:v>
                </c:pt>
                <c:pt idx="75">
                  <c:v>05/24/2026</c:v>
                </c:pt>
                <c:pt idx="76">
                  <c:v>05/25/2026</c:v>
                </c:pt>
                <c:pt idx="77">
                  <c:v>05/26/2026</c:v>
                </c:pt>
                <c:pt idx="78">
                  <c:v>05/27/2026</c:v>
                </c:pt>
                <c:pt idx="79">
                  <c:v>05/28/2026</c:v>
                </c:pt>
                <c:pt idx="80">
                  <c:v>05/29/2026</c:v>
                </c:pt>
                <c:pt idx="81">
                  <c:v>05/30/2026</c:v>
                </c:pt>
                <c:pt idx="82">
                  <c:v>05/31/2026</c:v>
                </c:pt>
                <c:pt idx="83">
                  <c:v>06/01/2026</c:v>
                </c:pt>
                <c:pt idx="84">
                  <c:v>06/02/2026</c:v>
                </c:pt>
                <c:pt idx="85">
                  <c:v>06/03/2026</c:v>
                </c:pt>
                <c:pt idx="86">
                  <c:v>06/04/2026</c:v>
                </c:pt>
                <c:pt idx="87">
                  <c:v>06/05/2026</c:v>
                </c:pt>
                <c:pt idx="88">
                  <c:v>06/06/2026</c:v>
                </c:pt>
                <c:pt idx="89">
                  <c:v>06/07/2026</c:v>
                </c:pt>
                <c:pt idx="90">
                  <c:v>06/08/2026</c:v>
                </c:pt>
                <c:pt idx="91">
                  <c:v>06/09/2026</c:v>
                </c:pt>
              </c:strCache>
            </c:strRef>
          </c:cat>
          <c:val>
            <c:numRef>
              <c:f>'Daily Demand'!$D$5:$D$96</c:f>
              <c:numCache>
                <c:formatCode>0.00</c:formatCode>
                <c:ptCount val="92"/>
                <c:pt idx="6">
                  <c:v>5.28571428571429</c:v>
                </c:pt>
                <c:pt idx="7">
                  <c:v>5.57142857142857</c:v>
                </c:pt>
                <c:pt idx="8">
                  <c:v>4.42857142857143</c:v>
                </c:pt>
                <c:pt idx="9">
                  <c:v>4.71428571428571</c:v>
                </c:pt>
                <c:pt idx="10">
                  <c:v>4.28571428571429</c:v>
                </c:pt>
                <c:pt idx="11">
                  <c:v>4.28571428571429</c:v>
                </c:pt>
                <c:pt idx="12">
                  <c:v>4.85714285714286</c:v>
                </c:pt>
                <c:pt idx="13">
                  <c:v>5</c:v>
                </c:pt>
                <c:pt idx="14">
                  <c:v>5.42857142857143</c:v>
                </c:pt>
                <c:pt idx="15">
                  <c:v>6.14285714285714</c:v>
                </c:pt>
                <c:pt idx="16">
                  <c:v>6.85714285714286</c:v>
                </c:pt>
                <c:pt idx="17">
                  <c:v>6.57142857142857</c:v>
                </c:pt>
                <c:pt idx="18">
                  <c:v>8</c:v>
                </c:pt>
                <c:pt idx="19">
                  <c:v>8.71428571428571</c:v>
                </c:pt>
                <c:pt idx="20">
                  <c:v>9.14285714285714</c:v>
                </c:pt>
                <c:pt idx="21">
                  <c:v>9.28571428571429</c:v>
                </c:pt>
                <c:pt idx="22">
                  <c:v>9</c:v>
                </c:pt>
                <c:pt idx="23">
                  <c:v>7.85714285714286</c:v>
                </c:pt>
                <c:pt idx="24">
                  <c:v>8.42857142857143</c:v>
                </c:pt>
                <c:pt idx="25">
                  <c:v>6.42857142857143</c:v>
                </c:pt>
                <c:pt idx="26">
                  <c:v>5.42857142857143</c:v>
                </c:pt>
                <c:pt idx="27">
                  <c:v>5.42857142857143</c:v>
                </c:pt>
                <c:pt idx="28">
                  <c:v>5.57142857142857</c:v>
                </c:pt>
                <c:pt idx="29">
                  <c:v>5.14285714285714</c:v>
                </c:pt>
                <c:pt idx="30">
                  <c:v>6.57142857142857</c:v>
                </c:pt>
                <c:pt idx="31">
                  <c:v>6.14285714285714</c:v>
                </c:pt>
                <c:pt idx="32">
                  <c:v>6.42857142857143</c:v>
                </c:pt>
                <c:pt idx="33">
                  <c:v>6.42857142857143</c:v>
                </c:pt>
                <c:pt idx="34">
                  <c:v>7.28571428571429</c:v>
                </c:pt>
                <c:pt idx="35">
                  <c:v>7.14285714285714</c:v>
                </c:pt>
                <c:pt idx="36">
                  <c:v>7.71428571428571</c:v>
                </c:pt>
                <c:pt idx="37">
                  <c:v>6.71428571428571</c:v>
                </c:pt>
                <c:pt idx="38">
                  <c:v>6.57142857142857</c:v>
                </c:pt>
                <c:pt idx="39">
                  <c:v>6.57142857142857</c:v>
                </c:pt>
                <c:pt idx="40">
                  <c:v>6.71428571428571</c:v>
                </c:pt>
                <c:pt idx="41">
                  <c:v>6</c:v>
                </c:pt>
                <c:pt idx="42">
                  <c:v>5.71428571428571</c:v>
                </c:pt>
                <c:pt idx="43">
                  <c:v>5.42857142857143</c:v>
                </c:pt>
                <c:pt idx="44">
                  <c:v>5.71428571428571</c:v>
                </c:pt>
                <c:pt idx="45">
                  <c:v>6</c:v>
                </c:pt>
                <c:pt idx="46">
                  <c:v>6.42857142857143</c:v>
                </c:pt>
                <c:pt idx="47">
                  <c:v>6.57142857142857</c:v>
                </c:pt>
                <c:pt idx="48">
                  <c:v>7.14285714285714</c:v>
                </c:pt>
                <c:pt idx="49">
                  <c:v>6.85714285714286</c:v>
                </c:pt>
                <c:pt idx="50">
                  <c:v>7.42857142857143</c:v>
                </c:pt>
                <c:pt idx="51">
                  <c:v>7.57142857142857</c:v>
                </c:pt>
                <c:pt idx="52">
                  <c:v>8.28571428571429</c:v>
                </c:pt>
                <c:pt idx="53">
                  <c:v>8.57142857142857</c:v>
                </c:pt>
                <c:pt idx="54">
                  <c:v>9.28571428571429</c:v>
                </c:pt>
                <c:pt idx="55">
                  <c:v>9</c:v>
                </c:pt>
                <c:pt idx="56">
                  <c:v>9.14285714285714</c:v>
                </c:pt>
                <c:pt idx="57">
                  <c:v>8.57142857142857</c:v>
                </c:pt>
                <c:pt idx="58">
                  <c:v>7.85714285714286</c:v>
                </c:pt>
                <c:pt idx="59">
                  <c:v>6.85714285714286</c:v>
                </c:pt>
                <c:pt idx="60">
                  <c:v>6.42857142857143</c:v>
                </c:pt>
                <c:pt idx="61">
                  <c:v>4.71428571428571</c:v>
                </c:pt>
                <c:pt idx="62">
                  <c:v>3.57142857142857</c:v>
                </c:pt>
                <c:pt idx="63">
                  <c:v>3.14285714285714</c:v>
                </c:pt>
                <c:pt idx="64">
                  <c:v>3</c:v>
                </c:pt>
                <c:pt idx="65">
                  <c:v>3.57142857142857</c:v>
                </c:pt>
                <c:pt idx="66">
                  <c:v>3.85714285714286</c:v>
                </c:pt>
                <c:pt idx="67">
                  <c:v>4.71428571428571</c:v>
                </c:pt>
                <c:pt idx="68">
                  <c:v>5.85714285714286</c:v>
                </c:pt>
                <c:pt idx="69">
                  <c:v>6.42857142857143</c:v>
                </c:pt>
                <c:pt idx="70">
                  <c:v>6.85714285714286</c:v>
                </c:pt>
                <c:pt idx="71">
                  <c:v>7.57142857142857</c:v>
                </c:pt>
                <c:pt idx="72">
                  <c:v>7.57142857142857</c:v>
                </c:pt>
                <c:pt idx="73">
                  <c:v>8</c:v>
                </c:pt>
                <c:pt idx="74">
                  <c:v>7.28571428571429</c:v>
                </c:pt>
                <c:pt idx="75">
                  <c:v>6.71428571428571</c:v>
                </c:pt>
                <c:pt idx="76">
                  <c:v>6.71428571428571</c:v>
                </c:pt>
                <c:pt idx="77">
                  <c:v>6</c:v>
                </c:pt>
                <c:pt idx="78">
                  <c:v>4.71428571428571</c:v>
                </c:pt>
                <c:pt idx="79">
                  <c:v>4.14285714285714</c:v>
                </c:pt>
                <c:pt idx="80">
                  <c:v>3.85714285714286</c:v>
                </c:pt>
                <c:pt idx="81">
                  <c:v>3.57142857142857</c:v>
                </c:pt>
                <c:pt idx="82">
                  <c:v>3.42857142857143</c:v>
                </c:pt>
                <c:pt idx="83">
                  <c:v>3.28571428571429</c:v>
                </c:pt>
                <c:pt idx="84">
                  <c:v>3.71428571428571</c:v>
                </c:pt>
                <c:pt idx="85">
                  <c:v>4.71428571428571</c:v>
                </c:pt>
                <c:pt idx="86">
                  <c:v>4.85714285714286</c:v>
                </c:pt>
                <c:pt idx="87">
                  <c:v>4.42857142857143</c:v>
                </c:pt>
                <c:pt idx="88">
                  <c:v>4.42857142857143</c:v>
                </c:pt>
                <c:pt idx="89">
                  <c:v>4</c:v>
                </c:pt>
                <c:pt idx="90">
                  <c:v>4.42857142857143</c:v>
                </c:pt>
                <c:pt idx="91">
                  <c:v>4.14285714285714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8585718"/>
        <c:axId val="39748888"/>
      </c:lineChart>
      <c:catAx>
        <c:axId val="58585718"/>
        <c:scaling>
          <c:orientation val="minMax"/>
        </c:scaling>
        <c:delete val="0"/>
        <c:axPos val="b"/>
        <c:numFmt formatCode="mmm\ d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748888"/>
        <c:crosses val="autoZero"/>
        <c:auto val="1"/>
        <c:lblAlgn val="ctr"/>
        <c:lblOffset val="100"/>
        <c:noMultiLvlLbl val="0"/>
      </c:catAx>
      <c:valAx>
        <c:axId val="39748888"/>
        <c:scaling>
          <c:orientation val="minMax"/>
        </c:scaling>
        <c:delete val="0"/>
        <c:axPos val="l"/>
        <c:majorGridlines>
          <c:spPr>
            <a:ln w="9360">
              <a:solidFill>
                <a:srgbClr val="e6e5e0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Items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585718"/>
        <c:crosses val="autoZero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Inventory velocity: items by days to sell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Analysis!K4</c:f>
              <c:strCache>
                <c:ptCount val="1"/>
                <c:pt idx="0">
                  <c:v>Units</c:v>
                </c:pt>
              </c:strCache>
            </c:strRef>
          </c:tx>
          <c:spPr>
            <a:solidFill>
              <a:srgbClr val="2a78d6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Analysis!$J$5:$J$11</c:f>
              <c:strCache>
                <c:ptCount val="7"/>
                <c:pt idx="0">
                  <c:v>0-1</c:v>
                </c:pt>
                <c:pt idx="1">
                  <c:v>2-3</c:v>
                </c:pt>
                <c:pt idx="2">
                  <c:v>4-7</c:v>
                </c:pt>
                <c:pt idx="3">
                  <c:v>8-14</c:v>
                </c:pt>
                <c:pt idx="4">
                  <c:v>15-30</c:v>
                </c:pt>
                <c:pt idx="5">
                  <c:v>31-60</c:v>
                </c:pt>
                <c:pt idx="6">
                  <c:v>60+</c:v>
                </c:pt>
              </c:strCache>
            </c:strRef>
          </c:cat>
          <c:val>
            <c:numRef>
              <c:f>Analysis!$K$5:$K$11</c:f>
              <c:numCache>
                <c:formatCode>General</c:formatCode>
                <c:ptCount val="7"/>
                <c:pt idx="0">
                  <c:v>138</c:v>
                </c:pt>
                <c:pt idx="1">
                  <c:v>130</c:v>
                </c:pt>
                <c:pt idx="2">
                  <c:v>84</c:v>
                </c:pt>
                <c:pt idx="3">
                  <c:v>81</c:v>
                </c:pt>
                <c:pt idx="4">
                  <c:v>67</c:v>
                </c:pt>
                <c:pt idx="5">
                  <c:v>38</c:v>
                </c:pt>
                <c:pt idx="6">
                  <c:v>16</c:v>
                </c:pt>
              </c:numCache>
            </c:numRef>
          </c:val>
        </c:ser>
        <c:gapWidth val="60"/>
        <c:overlap val="0"/>
        <c:axId val="2371794"/>
        <c:axId val="41787988"/>
      </c:barChart>
      <c:catAx>
        <c:axId val="23717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787988"/>
        <c:crosses val="autoZero"/>
        <c:auto val="1"/>
        <c:lblAlgn val="ctr"/>
        <c:lblOffset val="100"/>
        <c:noMultiLvlLbl val="0"/>
      </c:catAx>
      <c:valAx>
        <c:axId val="417879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71794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Category mix (items sold)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Analysis!B4</c:f>
              <c:strCache>
                <c:ptCount val="1"/>
                <c:pt idx="0">
                  <c:v>Units</c:v>
                </c:pt>
              </c:strCache>
            </c:strRef>
          </c:tx>
          <c:spPr>
            <a:solidFill>
              <a:srgbClr val="2a78d6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Analysis!$A$5:$A$8</c:f>
              <c:strCache>
                <c:ptCount val="4"/>
                <c:pt idx="0">
                  <c:v>Tops</c:v>
                </c:pt>
                <c:pt idx="1">
                  <c:v>Bottoms</c:v>
                </c:pt>
                <c:pt idx="2">
                  <c:v>Coats and jackets</c:v>
                </c:pt>
                <c:pt idx="3">
                  <c:v>Accessories</c:v>
                </c:pt>
              </c:strCache>
            </c:strRef>
          </c:cat>
          <c:val>
            <c:numRef>
              <c:f>Analysis!$B$5:$B$8</c:f>
              <c:numCache>
                <c:formatCode>General</c:formatCode>
                <c:ptCount val="4"/>
                <c:pt idx="0">
                  <c:v>469</c:v>
                </c:pt>
                <c:pt idx="1">
                  <c:v>60</c:v>
                </c:pt>
                <c:pt idx="2">
                  <c:v>24</c:v>
                </c:pt>
                <c:pt idx="3">
                  <c:v>1</c:v>
                </c:pt>
              </c:numCache>
            </c:numRef>
          </c:val>
        </c:ser>
        <c:gapWidth val="60"/>
        <c:overlap val="0"/>
        <c:axId val="73091854"/>
        <c:axId val="28904839"/>
      </c:barChart>
      <c:catAx>
        <c:axId val="7309185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904839"/>
        <c:crosses val="autoZero"/>
        <c:auto val="1"/>
        <c:lblAlgn val="ctr"/>
        <c:lblOffset val="100"/>
        <c:noMultiLvlLbl val="0"/>
      </c:catAx>
      <c:valAx>
        <c:axId val="2890483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091854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Top 10 named brands (item sales 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Analysis!H4</c:f>
              <c:strCache>
                <c:ptCount val="1"/>
                <c:pt idx="0">
                  <c:v>Item sales ($)</c:v>
                </c:pt>
              </c:strCache>
            </c:strRef>
          </c:tx>
          <c:spPr>
            <a:solidFill>
              <a:srgbClr val="2a78d6"/>
            </a:solidFill>
            <a:ln w="0">
              <a:noFill/>
            </a:ln>
          </c:spPr>
          <c:invertIfNegative val="0"/>
          <c:dLbls>
            <c:numFmt formatCode="\$#,##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Analysis!$F$5:$F$14</c:f>
              <c:strCache>
                <c:ptCount val="10"/>
                <c:pt idx="0">
                  <c:v>Nike</c:v>
                </c:pt>
                <c:pt idx="1">
                  <c:v>Polo Ralph Lauren</c:v>
                </c:pt>
                <c:pt idx="2">
                  <c:v>Fox Racing</c:v>
                </c:pt>
                <c:pt idx="3">
                  <c:v>Aeropostale</c:v>
                </c:pt>
                <c:pt idx="4">
                  <c:v>Carhartt</c:v>
                </c:pt>
                <c:pt idx="5">
                  <c:v>MLB</c:v>
                </c:pt>
                <c:pt idx="6">
                  <c:v>Abercrombie &amp; Fitch</c:v>
                </c:pt>
                <c:pt idx="7">
                  <c:v>Affliction</c:v>
                </c:pt>
                <c:pt idx="8">
                  <c:v>Harley Davidson</c:v>
                </c:pt>
                <c:pt idx="9">
                  <c:v>Adidas</c:v>
                </c:pt>
              </c:strCache>
            </c:strRef>
          </c:cat>
          <c:val>
            <c:numRef>
              <c:f>Analysis!$H$5:$H$14</c:f>
              <c:numCache>
                <c:formatCode>\$#,##0</c:formatCode>
                <c:ptCount val="10"/>
                <c:pt idx="0">
                  <c:v>696.08</c:v>
                </c:pt>
                <c:pt idx="1">
                  <c:v>266.74</c:v>
                </c:pt>
                <c:pt idx="2">
                  <c:v>196</c:v>
                </c:pt>
                <c:pt idx="3">
                  <c:v>192.75</c:v>
                </c:pt>
                <c:pt idx="4">
                  <c:v>186.5</c:v>
                </c:pt>
                <c:pt idx="5">
                  <c:v>172.5</c:v>
                </c:pt>
                <c:pt idx="6">
                  <c:v>161</c:v>
                </c:pt>
                <c:pt idx="7">
                  <c:v>157.23</c:v>
                </c:pt>
                <c:pt idx="8">
                  <c:v>151.9</c:v>
                </c:pt>
                <c:pt idx="9">
                  <c:v>148.15</c:v>
                </c:pt>
              </c:numCache>
            </c:numRef>
          </c:val>
        </c:ser>
        <c:gapWidth val="60"/>
        <c:overlap val="0"/>
        <c:axId val="46321100"/>
        <c:axId val="47062184"/>
      </c:barChart>
      <c:catAx>
        <c:axId val="4632110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062184"/>
        <c:crosses val="autoZero"/>
        <c:auto val="1"/>
        <c:lblAlgn val="ctr"/>
        <c:lblOffset val="100"/>
        <c:noMultiLvlLbl val="0"/>
      </c:catAx>
      <c:valAx>
        <c:axId val="47062184"/>
        <c:scaling>
          <c:orientation val="minMax"/>
        </c:scaling>
        <c:delete val="1"/>
        <c:axPos val="l"/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321100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Avg items sold by weekday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Analysis!O4</c:f>
              <c:strCache>
                <c:ptCount val="1"/>
                <c:pt idx="0">
                  <c:v>Avg units/day</c:v>
                </c:pt>
              </c:strCache>
            </c:strRef>
          </c:tx>
          <c:spPr>
            <a:solidFill>
              <a:srgbClr val="9ec5f4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Analysis!$N$5:$N$11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Sat</c:v>
                </c:pt>
                <c:pt idx="6">
                  <c:v>Sun</c:v>
                </c:pt>
              </c:strCache>
            </c:strRef>
          </c:cat>
          <c:val>
            <c:numRef>
              <c:f>Analysis!$O$5:$O$11</c:f>
              <c:numCache>
                <c:formatCode>0.00</c:formatCode>
                <c:ptCount val="7"/>
                <c:pt idx="0">
                  <c:v>6</c:v>
                </c:pt>
                <c:pt idx="1">
                  <c:v>6.57142857142857</c:v>
                </c:pt>
                <c:pt idx="2">
                  <c:v>6.92307692307692</c:v>
                </c:pt>
                <c:pt idx="3">
                  <c:v>6.84615384615385</c:v>
                </c:pt>
                <c:pt idx="4">
                  <c:v>5.38461538461539</c:v>
                </c:pt>
                <c:pt idx="5">
                  <c:v>4.84615384615385</c:v>
                </c:pt>
                <c:pt idx="6">
                  <c:v>5.53846153846154</c:v>
                </c:pt>
              </c:numCache>
            </c:numRef>
          </c:val>
        </c:ser>
        <c:gapWidth val="60"/>
        <c:overlap val="0"/>
        <c:axId val="28733545"/>
        <c:axId val="13746400"/>
      </c:barChart>
      <c:catAx>
        <c:axId val="2873354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746400"/>
        <c:crosses val="autoZero"/>
        <c:auto val="1"/>
        <c:lblAlgn val="ctr"/>
        <c:lblOffset val="100"/>
        <c:noMultiLvlLbl val="0"/>
      </c:catAx>
      <c:valAx>
        <c:axId val="13746400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733545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0</xdr:rowOff>
    </xdr:from>
    <xdr:to>
      <xdr:col>25</xdr:col>
      <xdr:colOff>661320</xdr:colOff>
      <xdr:row>27</xdr:row>
      <xdr:rowOff>181080</xdr:rowOff>
    </xdr:to>
    <xdr:graphicFrame>
      <xdr:nvGraphicFramePr>
        <xdr:cNvPr id="0" name="Chart 1"/>
        <xdr:cNvGraphicFramePr/>
      </xdr:nvGraphicFramePr>
      <xdr:xfrm>
        <a:off x="669960" y="2286000"/>
        <a:ext cx="16739640" cy="34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29</xdr:row>
      <xdr:rowOff>0</xdr:rowOff>
    </xdr:from>
    <xdr:to>
      <xdr:col>9</xdr:col>
      <xdr:colOff>40320</xdr:colOff>
      <xdr:row>44</xdr:row>
      <xdr:rowOff>21960</xdr:rowOff>
    </xdr:to>
    <xdr:graphicFrame>
      <xdr:nvGraphicFramePr>
        <xdr:cNvPr id="1" name="Chart 2"/>
        <xdr:cNvGraphicFramePr/>
      </xdr:nvGraphicFramePr>
      <xdr:xfrm>
        <a:off x="669960" y="590544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0</xdr:colOff>
      <xdr:row>29</xdr:row>
      <xdr:rowOff>0</xdr:rowOff>
    </xdr:from>
    <xdr:to>
      <xdr:col>17</xdr:col>
      <xdr:colOff>40320</xdr:colOff>
      <xdr:row>44</xdr:row>
      <xdr:rowOff>21960</xdr:rowOff>
    </xdr:to>
    <xdr:graphicFrame>
      <xdr:nvGraphicFramePr>
        <xdr:cNvPr id="2" name="Chart 3"/>
        <xdr:cNvGraphicFramePr/>
      </xdr:nvGraphicFramePr>
      <xdr:xfrm>
        <a:off x="6029280" y="590544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17</xdr:col>
      <xdr:colOff>0</xdr:colOff>
      <xdr:row>29</xdr:row>
      <xdr:rowOff>0</xdr:rowOff>
    </xdr:from>
    <xdr:to>
      <xdr:col>25</xdr:col>
      <xdr:colOff>39960</xdr:colOff>
      <xdr:row>44</xdr:row>
      <xdr:rowOff>21960</xdr:rowOff>
    </xdr:to>
    <xdr:graphicFrame>
      <xdr:nvGraphicFramePr>
        <xdr:cNvPr id="3" name="Chart 4"/>
        <xdr:cNvGraphicFramePr/>
      </xdr:nvGraphicFramePr>
      <xdr:xfrm>
        <a:off x="11388600" y="590544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46</xdr:row>
      <xdr:rowOff>0</xdr:rowOff>
    </xdr:from>
    <xdr:to>
      <xdr:col>9</xdr:col>
      <xdr:colOff>40320</xdr:colOff>
      <xdr:row>61</xdr:row>
      <xdr:rowOff>21960</xdr:rowOff>
    </xdr:to>
    <xdr:graphicFrame>
      <xdr:nvGraphicFramePr>
        <xdr:cNvPr id="4" name="Chart 5"/>
        <xdr:cNvGraphicFramePr/>
      </xdr:nvGraphicFramePr>
      <xdr:xfrm>
        <a:off x="669960" y="914400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Sales" displayName="Sales" ref="A4:O558" headerRowCount="1" totalsRowCount="0" totalsRowShown="0">
  <autoFilter ref="A4:O558"/>
  <tableColumns count="15">
    <tableColumn id="1" name="Sale date"/>
    <tableColumn id="2" name="Listing date"/>
    <tableColumn id="3" name="Days to sell"/>
    <tableColumn id="4" name="Category"/>
    <tableColumn id="5" name="Brand"/>
    <tableColumn id="6" name="Size"/>
    <tableColumn id="7" name="State"/>
    <tableColumn id="8" name="Bundle"/>
    <tableColumn id="9" name="New order?"/>
    <tableColumn id="10" name="Item price ($)"/>
    <tableColumn id="11" name="Payments fee ($)"/>
    <tableColumn id="12" name="Boost fee ($)"/>
    <tableColumn id="13" name="Refund to buyer ($)"/>
    <tableColumn id="14" name="Fees refunded ($)"/>
    <tableColumn id="15" name="Weekday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9" min="1" style="0" width="9.51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5" hidden="false" customHeight="false" outlineLevel="0" collapsed="false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31.5" hidden="false" customHeight="true" outlineLevel="0" collapsed="false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5" hidden="false" customHeight="false" outlineLevel="0" collapsed="false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21.75" hidden="false" customHeight="true" outlineLevel="0" collapsed="false">
      <c r="A6" s="1"/>
      <c r="B6" s="5" t="n">
        <f aca="false">Analysis!B19</f>
        <v>554</v>
      </c>
      <c r="C6" s="5"/>
      <c r="D6" s="5"/>
      <c r="E6" s="1"/>
      <c r="F6" s="6" t="n">
        <f aca="false">Analysis!B21</f>
        <v>7038.06</v>
      </c>
      <c r="G6" s="6"/>
      <c r="H6" s="6"/>
      <c r="I6" s="1"/>
      <c r="J6" s="7" t="n">
        <f aca="false">'Inputs &amp; Policy'!B17</f>
        <v>6.02173913043478</v>
      </c>
      <c r="K6" s="7"/>
      <c r="L6" s="7"/>
      <c r="M6" s="1"/>
      <c r="N6" s="8" t="n">
        <f aca="false">Analysis!B31</f>
        <v>4</v>
      </c>
      <c r="O6" s="8"/>
      <c r="P6" s="8"/>
      <c r="Q6" s="1"/>
      <c r="R6" s="9" t="n">
        <f aca="false">Analysis!B30</f>
        <v>0.60796395420965</v>
      </c>
      <c r="S6" s="9"/>
      <c r="T6" s="9"/>
      <c r="U6" s="1"/>
      <c r="V6" s="10" t="n">
        <f aca="false">'Inputs &amp; Policy'!B24</f>
        <v>90</v>
      </c>
      <c r="W6" s="10"/>
      <c r="X6" s="10"/>
      <c r="Y6" s="1"/>
      <c r="Z6" s="1"/>
    </row>
    <row r="7" customFormat="false" ht="21.75" hidden="false" customHeight="true" outlineLevel="0" collapsed="false">
      <c r="A7" s="1"/>
      <c r="B7" s="5"/>
      <c r="C7" s="5"/>
      <c r="D7" s="5"/>
      <c r="E7" s="1"/>
      <c r="F7" s="6"/>
      <c r="G7" s="6"/>
      <c r="H7" s="6"/>
      <c r="I7" s="1"/>
      <c r="J7" s="7"/>
      <c r="K7" s="7"/>
      <c r="L7" s="7"/>
      <c r="M7" s="1"/>
      <c r="N7" s="8"/>
      <c r="O7" s="8"/>
      <c r="P7" s="8"/>
      <c r="Q7" s="1"/>
      <c r="R7" s="9"/>
      <c r="S7" s="9"/>
      <c r="T7" s="9"/>
      <c r="U7" s="1"/>
      <c r="V7" s="10"/>
      <c r="W7" s="10"/>
      <c r="X7" s="10"/>
      <c r="Y7" s="1"/>
      <c r="Z7" s="1"/>
    </row>
    <row r="8" customFormat="false" ht="15" hidden="false" customHeight="false" outlineLevel="0" collapsed="false">
      <c r="A8" s="1"/>
      <c r="B8" s="11" t="s">
        <v>3</v>
      </c>
      <c r="C8" s="12"/>
      <c r="D8" s="12"/>
      <c r="E8" s="1"/>
      <c r="F8" s="11" t="s">
        <v>4</v>
      </c>
      <c r="G8" s="12"/>
      <c r="H8" s="12"/>
      <c r="I8" s="1"/>
      <c r="J8" s="11" t="s">
        <v>5</v>
      </c>
      <c r="K8" s="12"/>
      <c r="L8" s="12"/>
      <c r="M8" s="1"/>
      <c r="N8" s="11" t="s">
        <v>6</v>
      </c>
      <c r="O8" s="12"/>
      <c r="P8" s="12"/>
      <c r="Q8" s="1"/>
      <c r="R8" s="11" t="s">
        <v>7</v>
      </c>
      <c r="S8" s="12"/>
      <c r="T8" s="12"/>
      <c r="U8" s="1"/>
      <c r="V8" s="13" t="s">
        <v>8</v>
      </c>
      <c r="W8" s="14"/>
      <c r="X8" s="14"/>
      <c r="Y8" s="1"/>
      <c r="Z8" s="1"/>
    </row>
    <row r="9" customFormat="false" ht="15" hidden="false" customHeight="false" outlineLevel="0" collapsed="false">
      <c r="A9" s="1"/>
      <c r="B9" s="15" t="str">
        <f aca="false">Analysis!B20&amp;" orders"</f>
        <v>523 orders</v>
      </c>
      <c r="C9" s="12"/>
      <c r="D9" s="12"/>
      <c r="E9" s="1"/>
      <c r="F9" s="15" t="str">
        <f aca="false">"$"&amp;TEXT(Analysis!B22,"0.00")&amp;" avg price"</f>
        <v>$12.70 avg price</v>
      </c>
      <c r="G9" s="12"/>
      <c r="H9" s="12"/>
      <c r="I9" s="1"/>
      <c r="J9" s="15" t="str">
        <f aca="false">"SD "&amp;TEXT('Inputs &amp; Policy'!B18,"0.0")</f>
        <v>SD 3.1</v>
      </c>
      <c r="K9" s="12"/>
      <c r="L9" s="12"/>
      <c r="M9" s="1"/>
      <c r="N9" s="15" t="str">
        <f aca="false">TEXT(Analysis!B32,"0%")&amp;" sold within 7 days"</f>
        <v>64% sold within 7 days</v>
      </c>
      <c r="O9" s="12"/>
      <c r="P9" s="12"/>
      <c r="Q9" s="1"/>
      <c r="R9" s="15" t="str">
        <f aca="false">"$"&amp;TEXT('Inputs &amp; Policy'!B15,"0.00")&amp;" landed cost/item"</f>
        <v>$2.67 landed cost/item</v>
      </c>
      <c r="S9" s="12"/>
      <c r="T9" s="12"/>
      <c r="U9" s="1"/>
      <c r="V9" s="16" t="str">
        <f aca="false">"Safety stock "&amp;TEXT('Inputs &amp; Policy'!B23,"0")</f>
        <v>Safety stock 26</v>
      </c>
      <c r="W9" s="14"/>
      <c r="X9" s="14"/>
      <c r="Y9" s="1"/>
      <c r="Z9" s="1"/>
    </row>
    <row r="10" customFormat="false" ht="15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5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7" t="s">
        <v>9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4" t="str">
        <f aca="false">"- Demand averaged "&amp;TEXT('Inputs &amp; Policy'!B17,"0.0")&amp;" items/day (SD "&amp;TEXT('Inputs &amp; Policy'!B18,"0.0")&amp;"), peaking at "&amp;Analysis!B34&amp;" in a single day."</f>
        <v>- Demand averaged 6.0 items/day (SD 3.1), peaking at 14 in a single day.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4" t="str">
        <f aca="false">"- "&amp;TEXT(Analysis!B32,"0%")&amp;" of items sold within a week of listing; "&amp;TEXT(Analysis!B33,"0%")&amp;" sat over 30 days (aging stock to discount)."</f>
        <v>- 64% of items sold within a week of listing; 10% sat over 30 days (aging stock to discount).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4" t="str">
        <f aca="false">"- Tops are "&amp;TEXT(Analysis!D5,"0%")&amp;" of volume, so sourcing lots should stay tops-heavy."</f>
        <v>- Tops are 85% of volume, so sourcing lots should stay tops-heavy.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4" t="str">
        <f aca="false">"- 7-day moving average cut forecast error "&amp;TEXT('Daily Demand'!G99,"0%")&amp;" vs. a naive yesterday forecast."</f>
        <v>- 7-day moving average cut forecast error 13% vs. a naive yesterday forecast.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4" t="str">
        <f aca="false">"- Reorder a 100-pc lot when sellable stock hits "&amp;'Inputs &amp; Policy'!B24&amp;" units (95% service, 7-14 day lead time)."</f>
        <v>- Reorder a 100-pc lot when sellable stock hits 90 units (95% service, 7-14 day lead time).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4" t="str">
        <f aca="false">"- Landed cost is $"&amp;TEXT('Inputs &amp; Policy'!B15,"0.00")&amp;"/item vs. $"&amp;TEXT(Analysis!B22,"0.00")&amp;" avg sale price."</f>
        <v>- Landed cost is $2.67/item vs. $12.70 avg sale price.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customFormat="false" ht="15" hidden="false" customHeight="false" outlineLevel="0" collapsed="false">
      <c r="A64" s="1"/>
      <c r="B64" s="18" t="s">
        <v>10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customFormat="false" ht="15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customFormat="false" ht="15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customFormat="false" ht="15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customFormat="false" ht="15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customFormat="false" ht="15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customFormat="false" ht="15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customFormat="false" ht="15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customFormat="false" ht="15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customFormat="false" ht="15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customFormat="false" ht="1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customFormat="false" ht="1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customFormat="false" ht="15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</sheetData>
  <mergeCells count="6">
    <mergeCell ref="B6:D7"/>
    <mergeCell ref="F6:H7"/>
    <mergeCell ref="J6:L7"/>
    <mergeCell ref="N6:P7"/>
    <mergeCell ref="R6:T7"/>
    <mergeCell ref="V6:X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62"/>
  </cols>
  <sheetData>
    <row r="1" customFormat="false" ht="19.7" hidden="false" customHeight="false" outlineLevel="0" collapsed="false">
      <c r="A1" s="19" t="s">
        <v>11</v>
      </c>
    </row>
    <row r="2" customFormat="false" ht="15" hidden="false" customHeight="false" outlineLevel="0" collapsed="false">
      <c r="A2" s="20" t="s">
        <v>12</v>
      </c>
    </row>
    <row r="4" customFormat="false" ht="30" hidden="false" customHeight="true" outlineLevel="0" collapsed="false">
      <c r="A4" s="21" t="s">
        <v>13</v>
      </c>
      <c r="B4" s="21" t="s">
        <v>14</v>
      </c>
      <c r="C4" s="21" t="s">
        <v>15</v>
      </c>
    </row>
    <row r="5" customFormat="false" ht="15" hidden="false" customHeight="false" outlineLevel="0" collapsed="false">
      <c r="A5" s="22" t="s">
        <v>16</v>
      </c>
      <c r="B5" s="23" t="n">
        <v>250</v>
      </c>
      <c r="C5" s="24" t="s">
        <v>17</v>
      </c>
    </row>
    <row r="6" customFormat="false" ht="15" hidden="false" customHeight="false" outlineLevel="0" collapsed="false">
      <c r="A6" s="22" t="s">
        <v>18</v>
      </c>
      <c r="B6" s="23" t="n">
        <v>7.99</v>
      </c>
      <c r="C6" s="24" t="s">
        <v>19</v>
      </c>
    </row>
    <row r="7" customFormat="false" ht="15" hidden="false" customHeight="false" outlineLevel="0" collapsed="false">
      <c r="A7" s="22" t="s">
        <v>20</v>
      </c>
      <c r="B7" s="25" t="n">
        <v>100</v>
      </c>
      <c r="C7" s="24" t="s">
        <v>19</v>
      </c>
    </row>
    <row r="8" customFormat="false" ht="15" hidden="false" customHeight="false" outlineLevel="0" collapsed="false">
      <c r="A8" s="22" t="s">
        <v>21</v>
      </c>
      <c r="B8" s="26" t="n">
        <v>3.5</v>
      </c>
      <c r="C8" s="24" t="s">
        <v>22</v>
      </c>
    </row>
    <row r="9" customFormat="false" ht="15" hidden="false" customHeight="false" outlineLevel="0" collapsed="false">
      <c r="A9" s="22" t="s">
        <v>23</v>
      </c>
      <c r="B9" s="25" t="n">
        <v>7</v>
      </c>
      <c r="C9" s="24" t="s">
        <v>19</v>
      </c>
    </row>
    <row r="10" customFormat="false" ht="15" hidden="false" customHeight="false" outlineLevel="0" collapsed="false">
      <c r="A10" s="22" t="s">
        <v>24</v>
      </c>
      <c r="B10" s="25" t="n">
        <v>14</v>
      </c>
      <c r="C10" s="24" t="s">
        <v>19</v>
      </c>
    </row>
    <row r="11" customFormat="false" ht="15" hidden="false" customHeight="false" outlineLevel="0" collapsed="false">
      <c r="A11" s="22" t="s">
        <v>25</v>
      </c>
      <c r="B11" s="27" t="n">
        <v>0.95</v>
      </c>
      <c r="C11" s="24" t="s">
        <v>26</v>
      </c>
    </row>
    <row r="13" customFormat="false" ht="30" hidden="false" customHeight="true" outlineLevel="0" collapsed="false">
      <c r="A13" s="21" t="s">
        <v>27</v>
      </c>
      <c r="B13" s="21" t="s">
        <v>14</v>
      </c>
      <c r="C13" s="21" t="s">
        <v>28</v>
      </c>
    </row>
    <row r="14" customFormat="false" ht="15" hidden="false" customHeight="false" outlineLevel="0" collapsed="false">
      <c r="A14" s="22" t="s">
        <v>29</v>
      </c>
      <c r="B14" s="28" t="n">
        <f aca="false">B7-B8</f>
        <v>96.5</v>
      </c>
      <c r="C14" s="24" t="s">
        <v>30</v>
      </c>
    </row>
    <row r="15" customFormat="false" ht="15" hidden="false" customHeight="false" outlineLevel="0" collapsed="false">
      <c r="A15" s="22" t="s">
        <v>31</v>
      </c>
      <c r="B15" s="29" t="n">
        <f aca="false">(B5+B6)/B14</f>
        <v>2.67347150259067</v>
      </c>
      <c r="C15" s="24" t="s">
        <v>32</v>
      </c>
    </row>
    <row r="16" customFormat="false" ht="15" hidden="false" customHeight="false" outlineLevel="0" collapsed="false">
      <c r="A16" s="22" t="s">
        <v>33</v>
      </c>
      <c r="B16" s="30" t="n">
        <f aca="false">B14/B7</f>
        <v>0.965</v>
      </c>
      <c r="C16" s="24" t="s">
        <v>34</v>
      </c>
    </row>
    <row r="17" customFormat="false" ht="15" hidden="false" customHeight="false" outlineLevel="0" collapsed="false">
      <c r="A17" s="22" t="s">
        <v>35</v>
      </c>
      <c r="B17" s="31" t="n">
        <f aca="false">AVERAGE('Daily Demand'!B5:B96)</f>
        <v>6.02173913043478</v>
      </c>
      <c r="C17" s="24" t="s">
        <v>36</v>
      </c>
    </row>
    <row r="18" customFormat="false" ht="15" hidden="false" customHeight="false" outlineLevel="0" collapsed="false">
      <c r="A18" s="22" t="s">
        <v>37</v>
      </c>
      <c r="B18" s="31" t="n">
        <f aca="false">STDEV('Daily Demand'!B5:B96)</f>
        <v>3.13427791382471</v>
      </c>
      <c r="C18" s="24" t="s">
        <v>38</v>
      </c>
    </row>
    <row r="19" customFormat="false" ht="15" hidden="false" customHeight="false" outlineLevel="0" collapsed="false">
      <c r="A19" s="22" t="s">
        <v>39</v>
      </c>
      <c r="B19" s="28" t="n">
        <f aca="false">(B9+B10)/2</f>
        <v>10.5</v>
      </c>
      <c r="C19" s="24" t="s">
        <v>40</v>
      </c>
    </row>
    <row r="20" customFormat="false" ht="15" hidden="false" customHeight="false" outlineLevel="0" collapsed="false">
      <c r="A20" s="22" t="s">
        <v>41</v>
      </c>
      <c r="B20" s="31" t="n">
        <f aca="false">(B10-B9)/SQRT(12)</f>
        <v>2.02072594216369</v>
      </c>
      <c r="C20" s="24" t="s">
        <v>42</v>
      </c>
    </row>
    <row r="21" customFormat="false" ht="15" hidden="false" customHeight="false" outlineLevel="0" collapsed="false">
      <c r="A21" s="22" t="s">
        <v>43</v>
      </c>
      <c r="B21" s="31" t="n">
        <f aca="false">NORMSINV(B11)</f>
        <v>1.64485362695147</v>
      </c>
      <c r="C21" s="24" t="s">
        <v>44</v>
      </c>
    </row>
    <row r="22" customFormat="false" ht="15" hidden="false" customHeight="false" outlineLevel="0" collapsed="false">
      <c r="A22" s="22" t="s">
        <v>45</v>
      </c>
      <c r="B22" s="28" t="n">
        <f aca="false">B17*B19</f>
        <v>63.2282608695652</v>
      </c>
      <c r="C22" s="24" t="s">
        <v>46</v>
      </c>
    </row>
    <row r="23" customFormat="false" ht="15" hidden="false" customHeight="false" outlineLevel="0" collapsed="false">
      <c r="A23" s="22" t="s">
        <v>47</v>
      </c>
      <c r="B23" s="28" t="n">
        <f aca="false">B21*SQRT(B19*B18^2+B17^2*B20^2)</f>
        <v>26.070591496128</v>
      </c>
      <c r="C23" s="24" t="s">
        <v>48</v>
      </c>
    </row>
    <row r="24" customFormat="false" ht="15" hidden="false" customHeight="false" outlineLevel="0" collapsed="false">
      <c r="A24" s="32" t="s">
        <v>49</v>
      </c>
      <c r="B24" s="33" t="n">
        <f aca="false">ROUNDUP(B22+B23,0)</f>
        <v>90</v>
      </c>
      <c r="C24" s="24" t="s">
        <v>50</v>
      </c>
    </row>
    <row r="25" customFormat="false" ht="15" hidden="false" customHeight="false" outlineLevel="0" collapsed="false">
      <c r="A25" s="22" t="s">
        <v>51</v>
      </c>
      <c r="B25" s="34" t="n">
        <f aca="false">ROUNDUP(B17*B10+B21*B18*SQRT(B10),0)</f>
        <v>104</v>
      </c>
      <c r="C25" s="24" t="s">
        <v>52</v>
      </c>
    </row>
    <row r="26" customFormat="false" ht="15" hidden="false" customHeight="false" outlineLevel="0" collapsed="false">
      <c r="A26" s="22" t="s">
        <v>53</v>
      </c>
      <c r="B26" s="28" t="n">
        <f aca="false">B17*14</f>
        <v>84.304347826087</v>
      </c>
      <c r="C26" s="24" t="s">
        <v>54</v>
      </c>
    </row>
    <row r="27" customFormat="false" ht="15" hidden="false" customHeight="false" outlineLevel="0" collapsed="false">
      <c r="A27" s="22" t="s">
        <v>55</v>
      </c>
      <c r="B27" s="31" t="n">
        <f aca="false">B26/B14</f>
        <v>0.87362018472629</v>
      </c>
      <c r="C27" s="24" t="s">
        <v>56</v>
      </c>
    </row>
    <row r="28" customFormat="false" ht="15" hidden="false" customHeight="false" outlineLevel="0" collapsed="false">
      <c r="A28" s="22" t="s">
        <v>57</v>
      </c>
      <c r="B28" s="35" t="n">
        <f aca="false">B17*30*B15</f>
        <v>482.968438837576</v>
      </c>
      <c r="C28" s="24" t="s">
        <v>58</v>
      </c>
    </row>
    <row r="30" customFormat="false" ht="15" hidden="false" customHeight="false" outlineLevel="0" collapsed="false">
      <c r="A30" s="36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7" min="6" style="0" width="13"/>
    <col collapsed="false" customWidth="true" hidden="false" outlineLevel="0" max="8" min="8" style="0" width="14"/>
  </cols>
  <sheetData>
    <row r="1" customFormat="false" ht="19.7" hidden="false" customHeight="false" outlineLevel="0" collapsed="false">
      <c r="A1" s="19" t="s">
        <v>60</v>
      </c>
    </row>
    <row r="2" customFormat="false" ht="15" hidden="false" customHeight="false" outlineLevel="0" collapsed="false">
      <c r="A2" s="20" t="s">
        <v>61</v>
      </c>
    </row>
    <row r="4" customFormat="false" ht="30" hidden="false" customHeight="true" outlineLevel="0" collapsed="false">
      <c r="A4" s="21" t="s">
        <v>62</v>
      </c>
      <c r="B4" s="21" t="s">
        <v>63</v>
      </c>
      <c r="C4" s="21" t="s">
        <v>64</v>
      </c>
      <c r="D4" s="21" t="s">
        <v>65</v>
      </c>
      <c r="E4" s="21" t="s">
        <v>66</v>
      </c>
      <c r="F4" s="21" t="s">
        <v>67</v>
      </c>
      <c r="G4" s="21" t="s">
        <v>68</v>
      </c>
      <c r="H4" s="21" t="s">
        <v>69</v>
      </c>
    </row>
    <row r="5" customFormat="false" ht="15" hidden="false" customHeight="false" outlineLevel="0" collapsed="false">
      <c r="A5" s="37" t="n">
        <v>46091</v>
      </c>
      <c r="B5" s="22" t="n">
        <f aca="false">COUNTIF('Sales Data'!$A$5:$A$558,A5)</f>
        <v>4</v>
      </c>
      <c r="C5" s="29" t="n">
        <f aca="false">SUMIF('Sales Data'!$A$5:$A$558,A5,'Sales Data'!$J$5:$J$558)</f>
        <v>45.8</v>
      </c>
      <c r="D5" s="22"/>
      <c r="E5" s="22"/>
      <c r="F5" s="22"/>
      <c r="G5" s="22"/>
      <c r="H5" s="22"/>
    </row>
    <row r="6" customFormat="false" ht="15" hidden="false" customHeight="false" outlineLevel="0" collapsed="false">
      <c r="A6" s="37" t="n">
        <v>46092</v>
      </c>
      <c r="B6" s="22" t="n">
        <f aca="false">COUNTIF('Sales Data'!$A$5:$A$558,A6)</f>
        <v>12</v>
      </c>
      <c r="C6" s="29" t="n">
        <f aca="false">SUMIF('Sales Data'!$A$5:$A$558,A6,'Sales Data'!$J$5:$J$558)</f>
        <v>134.35</v>
      </c>
      <c r="D6" s="22"/>
      <c r="E6" s="22"/>
      <c r="F6" s="22"/>
      <c r="G6" s="22"/>
      <c r="H6" s="22"/>
    </row>
    <row r="7" customFormat="false" ht="15" hidden="false" customHeight="false" outlineLevel="0" collapsed="false">
      <c r="A7" s="37" t="n">
        <v>46093</v>
      </c>
      <c r="B7" s="22" t="n">
        <f aca="false">COUNTIF('Sales Data'!$A$5:$A$558,A7)</f>
        <v>4</v>
      </c>
      <c r="C7" s="29" t="n">
        <f aca="false">SUMIF('Sales Data'!$A$5:$A$558,A7,'Sales Data'!$J$5:$J$558)</f>
        <v>50.49</v>
      </c>
      <c r="D7" s="22"/>
      <c r="E7" s="22"/>
      <c r="F7" s="22"/>
      <c r="G7" s="22"/>
      <c r="H7" s="22"/>
    </row>
    <row r="8" customFormat="false" ht="15" hidden="false" customHeight="false" outlineLevel="0" collapsed="false">
      <c r="A8" s="37" t="n">
        <v>46094</v>
      </c>
      <c r="B8" s="22" t="n">
        <f aca="false">COUNTIF('Sales Data'!$A$5:$A$558,A8)</f>
        <v>8</v>
      </c>
      <c r="C8" s="29" t="n">
        <f aca="false">SUMIF('Sales Data'!$A$5:$A$558,A8,'Sales Data'!$J$5:$J$558)</f>
        <v>86.8</v>
      </c>
      <c r="D8" s="22"/>
      <c r="E8" s="22"/>
      <c r="F8" s="22"/>
      <c r="G8" s="22"/>
      <c r="H8" s="22"/>
    </row>
    <row r="9" customFormat="false" ht="15" hidden="false" customHeight="false" outlineLevel="0" collapsed="false">
      <c r="A9" s="37" t="n">
        <v>46095</v>
      </c>
      <c r="B9" s="22" t="n">
        <f aca="false">COUNTIF('Sales Data'!$A$5:$A$558,A9)</f>
        <v>4</v>
      </c>
      <c r="C9" s="29" t="n">
        <f aca="false">SUMIF('Sales Data'!$A$5:$A$558,A9,'Sales Data'!$J$5:$J$558)</f>
        <v>61.99</v>
      </c>
      <c r="D9" s="22"/>
      <c r="E9" s="22"/>
      <c r="F9" s="22"/>
      <c r="G9" s="22"/>
      <c r="H9" s="22"/>
    </row>
    <row r="10" customFormat="false" ht="15" hidden="false" customHeight="false" outlineLevel="0" collapsed="false">
      <c r="A10" s="37" t="n">
        <v>46096</v>
      </c>
      <c r="B10" s="22" t="n">
        <f aca="false">COUNTIF('Sales Data'!$A$5:$A$558,A10)</f>
        <v>3</v>
      </c>
      <c r="C10" s="29" t="n">
        <f aca="false">SUMIF('Sales Data'!$A$5:$A$558,A10,'Sales Data'!$J$5:$J$558)</f>
        <v>38</v>
      </c>
      <c r="D10" s="22"/>
      <c r="E10" s="22"/>
      <c r="F10" s="22"/>
      <c r="G10" s="22"/>
      <c r="H10" s="22"/>
    </row>
    <row r="11" customFormat="false" ht="15" hidden="false" customHeight="false" outlineLevel="0" collapsed="false">
      <c r="A11" s="37" t="n">
        <v>46097</v>
      </c>
      <c r="B11" s="22" t="n">
        <f aca="false">COUNTIF('Sales Data'!$A$5:$A$558,A11)</f>
        <v>2</v>
      </c>
      <c r="C11" s="29" t="n">
        <f aca="false">SUMIF('Sales Data'!$A$5:$A$558,A11,'Sales Data'!$J$5:$J$558)</f>
        <v>26</v>
      </c>
      <c r="D11" s="31" t="n">
        <f aca="false">AVERAGE(B5:B11)</f>
        <v>5.28571428571429</v>
      </c>
      <c r="E11" s="22"/>
      <c r="F11" s="22"/>
      <c r="G11" s="22"/>
      <c r="H11" s="22"/>
    </row>
    <row r="12" customFormat="false" ht="15" hidden="false" customHeight="false" outlineLevel="0" collapsed="false">
      <c r="A12" s="37" t="n">
        <v>46098</v>
      </c>
      <c r="B12" s="22" t="n">
        <f aca="false">COUNTIF('Sales Data'!$A$5:$A$558,A12)</f>
        <v>6</v>
      </c>
      <c r="C12" s="29" t="n">
        <f aca="false">SUMIF('Sales Data'!$A$5:$A$558,A12,'Sales Data'!$J$5:$J$558)</f>
        <v>45.05</v>
      </c>
      <c r="D12" s="31" t="n">
        <f aca="false">AVERAGE(B6:B12)</f>
        <v>5.57142857142857</v>
      </c>
      <c r="E12" s="31" t="n">
        <f aca="false">AVERAGE(B5:B11)</f>
        <v>5.28571428571429</v>
      </c>
      <c r="F12" s="22" t="n">
        <f aca="false">B11</f>
        <v>2</v>
      </c>
      <c r="G12" s="31" t="n">
        <f aca="false">ABS(B12-E12)</f>
        <v>0.714285714285714</v>
      </c>
      <c r="H12" s="31" t="n">
        <f aca="false">ABS(B12-F12)</f>
        <v>4</v>
      </c>
    </row>
    <row r="13" customFormat="false" ht="15" hidden="false" customHeight="false" outlineLevel="0" collapsed="false">
      <c r="A13" s="37" t="n">
        <v>46099</v>
      </c>
      <c r="B13" s="22" t="n">
        <f aca="false">COUNTIF('Sales Data'!$A$5:$A$558,A13)</f>
        <v>4</v>
      </c>
      <c r="C13" s="29" t="n">
        <f aca="false">SUMIF('Sales Data'!$A$5:$A$558,A13,'Sales Data'!$J$5:$J$558)</f>
        <v>50</v>
      </c>
      <c r="D13" s="31" t="n">
        <f aca="false">AVERAGE(B7:B13)</f>
        <v>4.42857142857143</v>
      </c>
      <c r="E13" s="31" t="n">
        <f aca="false">AVERAGE(B6:B12)</f>
        <v>5.57142857142857</v>
      </c>
      <c r="F13" s="22" t="n">
        <f aca="false">B12</f>
        <v>6</v>
      </c>
      <c r="G13" s="31" t="n">
        <f aca="false">ABS(B13-E13)</f>
        <v>1.57142857142857</v>
      </c>
      <c r="H13" s="31" t="n">
        <f aca="false">ABS(B13-F13)</f>
        <v>2</v>
      </c>
    </row>
    <row r="14" customFormat="false" ht="15" hidden="false" customHeight="false" outlineLevel="0" collapsed="false">
      <c r="A14" s="37" t="n">
        <v>46100</v>
      </c>
      <c r="B14" s="22" t="n">
        <f aca="false">COUNTIF('Sales Data'!$A$5:$A$558,A14)</f>
        <v>6</v>
      </c>
      <c r="C14" s="29" t="n">
        <f aca="false">SUMIF('Sales Data'!$A$5:$A$558,A14,'Sales Data'!$J$5:$J$558)</f>
        <v>66.5</v>
      </c>
      <c r="D14" s="31" t="n">
        <f aca="false">AVERAGE(B8:B14)</f>
        <v>4.71428571428571</v>
      </c>
      <c r="E14" s="31" t="n">
        <f aca="false">AVERAGE(B7:B13)</f>
        <v>4.42857142857143</v>
      </c>
      <c r="F14" s="22" t="n">
        <f aca="false">B13</f>
        <v>4</v>
      </c>
      <c r="G14" s="31" t="n">
        <f aca="false">ABS(B14-E14)</f>
        <v>1.57142857142857</v>
      </c>
      <c r="H14" s="31" t="n">
        <f aca="false">ABS(B14-F14)</f>
        <v>2</v>
      </c>
    </row>
    <row r="15" customFormat="false" ht="15" hidden="false" customHeight="false" outlineLevel="0" collapsed="false">
      <c r="A15" s="37" t="n">
        <v>46101</v>
      </c>
      <c r="B15" s="22" t="n">
        <f aca="false">COUNTIF('Sales Data'!$A$5:$A$558,A15)</f>
        <v>5</v>
      </c>
      <c r="C15" s="29" t="n">
        <f aca="false">SUMIF('Sales Data'!$A$5:$A$558,A15,'Sales Data'!$J$5:$J$558)</f>
        <v>44.5</v>
      </c>
      <c r="D15" s="31" t="n">
        <f aca="false">AVERAGE(B9:B15)</f>
        <v>4.28571428571429</v>
      </c>
      <c r="E15" s="31" t="n">
        <f aca="false">AVERAGE(B8:B14)</f>
        <v>4.71428571428571</v>
      </c>
      <c r="F15" s="22" t="n">
        <f aca="false">B14</f>
        <v>6</v>
      </c>
      <c r="G15" s="31" t="n">
        <f aca="false">ABS(B15-E15)</f>
        <v>0.285714285714286</v>
      </c>
      <c r="H15" s="31" t="n">
        <f aca="false">ABS(B15-F15)</f>
        <v>1</v>
      </c>
    </row>
    <row r="16" customFormat="false" ht="15" hidden="false" customHeight="false" outlineLevel="0" collapsed="false">
      <c r="A16" s="37" t="n">
        <v>46102</v>
      </c>
      <c r="B16" s="22" t="n">
        <f aca="false">COUNTIF('Sales Data'!$A$5:$A$558,A16)</f>
        <v>4</v>
      </c>
      <c r="C16" s="29" t="n">
        <f aca="false">SUMIF('Sales Data'!$A$5:$A$558,A16,'Sales Data'!$J$5:$J$558)</f>
        <v>67.98</v>
      </c>
      <c r="D16" s="31" t="n">
        <f aca="false">AVERAGE(B10:B16)</f>
        <v>4.28571428571429</v>
      </c>
      <c r="E16" s="31" t="n">
        <f aca="false">AVERAGE(B9:B15)</f>
        <v>4.28571428571429</v>
      </c>
      <c r="F16" s="22" t="n">
        <f aca="false">B15</f>
        <v>5</v>
      </c>
      <c r="G16" s="31" t="n">
        <f aca="false">ABS(B16-E16)</f>
        <v>0.285714285714286</v>
      </c>
      <c r="H16" s="31" t="n">
        <f aca="false">ABS(B16-F16)</f>
        <v>1</v>
      </c>
    </row>
    <row r="17" customFormat="false" ht="15" hidden="false" customHeight="false" outlineLevel="0" collapsed="false">
      <c r="A17" s="37" t="n">
        <v>46103</v>
      </c>
      <c r="B17" s="22" t="n">
        <f aca="false">COUNTIF('Sales Data'!$A$5:$A$558,A17)</f>
        <v>7</v>
      </c>
      <c r="C17" s="29" t="n">
        <f aca="false">SUMIF('Sales Data'!$A$5:$A$558,A17,'Sales Data'!$J$5:$J$558)</f>
        <v>79</v>
      </c>
      <c r="D17" s="31" t="n">
        <f aca="false">AVERAGE(B11:B17)</f>
        <v>4.85714285714286</v>
      </c>
      <c r="E17" s="31" t="n">
        <f aca="false">AVERAGE(B10:B16)</f>
        <v>4.28571428571429</v>
      </c>
      <c r="F17" s="22" t="n">
        <f aca="false">B16</f>
        <v>4</v>
      </c>
      <c r="G17" s="31" t="n">
        <f aca="false">ABS(B17-E17)</f>
        <v>2.71428571428571</v>
      </c>
      <c r="H17" s="31" t="n">
        <f aca="false">ABS(B17-F17)</f>
        <v>3</v>
      </c>
    </row>
    <row r="18" customFormat="false" ht="15" hidden="false" customHeight="false" outlineLevel="0" collapsed="false">
      <c r="A18" s="37" t="n">
        <v>46104</v>
      </c>
      <c r="B18" s="22" t="n">
        <f aca="false">COUNTIF('Sales Data'!$A$5:$A$558,A18)</f>
        <v>3</v>
      </c>
      <c r="C18" s="29" t="n">
        <f aca="false">SUMIF('Sales Data'!$A$5:$A$558,A18,'Sales Data'!$J$5:$J$558)</f>
        <v>26.9</v>
      </c>
      <c r="D18" s="31" t="n">
        <f aca="false">AVERAGE(B12:B18)</f>
        <v>5</v>
      </c>
      <c r="E18" s="31" t="n">
        <f aca="false">AVERAGE(B11:B17)</f>
        <v>4.85714285714286</v>
      </c>
      <c r="F18" s="22" t="n">
        <f aca="false">B17</f>
        <v>7</v>
      </c>
      <c r="G18" s="31" t="n">
        <f aca="false">ABS(B18-E18)</f>
        <v>1.85714285714286</v>
      </c>
      <c r="H18" s="31" t="n">
        <f aca="false">ABS(B18-F18)</f>
        <v>4</v>
      </c>
    </row>
    <row r="19" customFormat="false" ht="15" hidden="false" customHeight="false" outlineLevel="0" collapsed="false">
      <c r="A19" s="37" t="n">
        <v>46105</v>
      </c>
      <c r="B19" s="22" t="n">
        <f aca="false">COUNTIF('Sales Data'!$A$5:$A$558,A19)</f>
        <v>9</v>
      </c>
      <c r="C19" s="29" t="n">
        <f aca="false">SUMIF('Sales Data'!$A$5:$A$558,A19,'Sales Data'!$J$5:$J$558)</f>
        <v>107.89</v>
      </c>
      <c r="D19" s="31" t="n">
        <f aca="false">AVERAGE(B13:B19)</f>
        <v>5.42857142857143</v>
      </c>
      <c r="E19" s="31" t="n">
        <f aca="false">AVERAGE(B12:B18)</f>
        <v>5</v>
      </c>
      <c r="F19" s="22" t="n">
        <f aca="false">B18</f>
        <v>3</v>
      </c>
      <c r="G19" s="31" t="n">
        <f aca="false">ABS(B19-E19)</f>
        <v>4</v>
      </c>
      <c r="H19" s="31" t="n">
        <f aca="false">ABS(B19-F19)</f>
        <v>6</v>
      </c>
    </row>
    <row r="20" customFormat="false" ht="15" hidden="false" customHeight="false" outlineLevel="0" collapsed="false">
      <c r="A20" s="37" t="n">
        <v>46106</v>
      </c>
      <c r="B20" s="22" t="n">
        <f aca="false">COUNTIF('Sales Data'!$A$5:$A$558,A20)</f>
        <v>9</v>
      </c>
      <c r="C20" s="29" t="n">
        <f aca="false">SUMIF('Sales Data'!$A$5:$A$558,A20,'Sales Data'!$J$5:$J$558)</f>
        <v>108.5</v>
      </c>
      <c r="D20" s="31" t="n">
        <f aca="false">AVERAGE(B14:B20)</f>
        <v>6.14285714285714</v>
      </c>
      <c r="E20" s="31" t="n">
        <f aca="false">AVERAGE(B13:B19)</f>
        <v>5.42857142857143</v>
      </c>
      <c r="F20" s="22" t="n">
        <f aca="false">B19</f>
        <v>9</v>
      </c>
      <c r="G20" s="31" t="n">
        <f aca="false">ABS(B20-E20)</f>
        <v>3.57142857142857</v>
      </c>
      <c r="H20" s="31" t="n">
        <f aca="false">ABS(B20-F20)</f>
        <v>0</v>
      </c>
    </row>
    <row r="21" customFormat="false" ht="15" hidden="false" customHeight="false" outlineLevel="0" collapsed="false">
      <c r="A21" s="37" t="n">
        <v>46107</v>
      </c>
      <c r="B21" s="22" t="n">
        <f aca="false">COUNTIF('Sales Data'!$A$5:$A$558,A21)</f>
        <v>11</v>
      </c>
      <c r="C21" s="29" t="n">
        <f aca="false">SUMIF('Sales Data'!$A$5:$A$558,A21,'Sales Data'!$J$5:$J$558)</f>
        <v>121.89</v>
      </c>
      <c r="D21" s="31" t="n">
        <f aca="false">AVERAGE(B15:B21)</f>
        <v>6.85714285714286</v>
      </c>
      <c r="E21" s="31" t="n">
        <f aca="false">AVERAGE(B14:B20)</f>
        <v>6.14285714285714</v>
      </c>
      <c r="F21" s="22" t="n">
        <f aca="false">B20</f>
        <v>9</v>
      </c>
      <c r="G21" s="31" t="n">
        <f aca="false">ABS(B21-E21)</f>
        <v>4.85714285714286</v>
      </c>
      <c r="H21" s="31" t="n">
        <f aca="false">ABS(B21-F21)</f>
        <v>2</v>
      </c>
    </row>
    <row r="22" customFormat="false" ht="15" hidden="false" customHeight="false" outlineLevel="0" collapsed="false">
      <c r="A22" s="37" t="n">
        <v>46108</v>
      </c>
      <c r="B22" s="22" t="n">
        <f aca="false">COUNTIF('Sales Data'!$A$5:$A$558,A22)</f>
        <v>3</v>
      </c>
      <c r="C22" s="29" t="n">
        <f aca="false">SUMIF('Sales Data'!$A$5:$A$558,A22,'Sales Data'!$J$5:$J$558)</f>
        <v>46</v>
      </c>
      <c r="D22" s="31" t="n">
        <f aca="false">AVERAGE(B16:B22)</f>
        <v>6.57142857142857</v>
      </c>
      <c r="E22" s="31" t="n">
        <f aca="false">AVERAGE(B15:B21)</f>
        <v>6.85714285714286</v>
      </c>
      <c r="F22" s="22" t="n">
        <f aca="false">B21</f>
        <v>11</v>
      </c>
      <c r="G22" s="31" t="n">
        <f aca="false">ABS(B22-E22)</f>
        <v>3.85714285714286</v>
      </c>
      <c r="H22" s="31" t="n">
        <f aca="false">ABS(B22-F22)</f>
        <v>8</v>
      </c>
    </row>
    <row r="23" customFormat="false" ht="15" hidden="false" customHeight="false" outlineLevel="0" collapsed="false">
      <c r="A23" s="37" t="n">
        <v>46109</v>
      </c>
      <c r="B23" s="22" t="n">
        <f aca="false">COUNTIF('Sales Data'!$A$5:$A$558,A23)</f>
        <v>14</v>
      </c>
      <c r="C23" s="29" t="n">
        <f aca="false">SUMIF('Sales Data'!$A$5:$A$558,A23,'Sales Data'!$J$5:$J$558)</f>
        <v>153.25</v>
      </c>
      <c r="D23" s="31" t="n">
        <f aca="false">AVERAGE(B17:B23)</f>
        <v>8</v>
      </c>
      <c r="E23" s="31" t="n">
        <f aca="false">AVERAGE(B16:B22)</f>
        <v>6.57142857142857</v>
      </c>
      <c r="F23" s="22" t="n">
        <f aca="false">B22</f>
        <v>3</v>
      </c>
      <c r="G23" s="31" t="n">
        <f aca="false">ABS(B23-E23)</f>
        <v>7.42857142857143</v>
      </c>
      <c r="H23" s="31" t="n">
        <f aca="false">ABS(B23-F23)</f>
        <v>11</v>
      </c>
    </row>
    <row r="24" customFormat="false" ht="15" hidden="false" customHeight="false" outlineLevel="0" collapsed="false">
      <c r="A24" s="37" t="n">
        <v>46110</v>
      </c>
      <c r="B24" s="22" t="n">
        <f aca="false">COUNTIF('Sales Data'!$A$5:$A$558,A24)</f>
        <v>12</v>
      </c>
      <c r="C24" s="29" t="n">
        <f aca="false">SUMIF('Sales Data'!$A$5:$A$558,A24,'Sales Data'!$J$5:$J$558)</f>
        <v>160.8</v>
      </c>
      <c r="D24" s="31" t="n">
        <f aca="false">AVERAGE(B18:B24)</f>
        <v>8.71428571428571</v>
      </c>
      <c r="E24" s="31" t="n">
        <f aca="false">AVERAGE(B17:B23)</f>
        <v>8</v>
      </c>
      <c r="F24" s="22" t="n">
        <f aca="false">B23</f>
        <v>14</v>
      </c>
      <c r="G24" s="31" t="n">
        <f aca="false">ABS(B24-E24)</f>
        <v>4</v>
      </c>
      <c r="H24" s="31" t="n">
        <f aca="false">ABS(B24-F24)</f>
        <v>2</v>
      </c>
    </row>
    <row r="25" customFormat="false" ht="15" hidden="false" customHeight="false" outlineLevel="0" collapsed="false">
      <c r="A25" s="37" t="n">
        <v>46111</v>
      </c>
      <c r="B25" s="22" t="n">
        <f aca="false">COUNTIF('Sales Data'!$A$5:$A$558,A25)</f>
        <v>6</v>
      </c>
      <c r="C25" s="29" t="n">
        <f aca="false">SUMIF('Sales Data'!$A$5:$A$558,A25,'Sales Data'!$J$5:$J$558)</f>
        <v>78</v>
      </c>
      <c r="D25" s="31" t="n">
        <f aca="false">AVERAGE(B19:B25)</f>
        <v>9.14285714285714</v>
      </c>
      <c r="E25" s="31" t="n">
        <f aca="false">AVERAGE(B18:B24)</f>
        <v>8.71428571428571</v>
      </c>
      <c r="F25" s="22" t="n">
        <f aca="false">B24</f>
        <v>12</v>
      </c>
      <c r="G25" s="31" t="n">
        <f aca="false">ABS(B25-E25)</f>
        <v>2.71428571428571</v>
      </c>
      <c r="H25" s="31" t="n">
        <f aca="false">ABS(B25-F25)</f>
        <v>6</v>
      </c>
    </row>
    <row r="26" customFormat="false" ht="15" hidden="false" customHeight="false" outlineLevel="0" collapsed="false">
      <c r="A26" s="37" t="n">
        <v>46112</v>
      </c>
      <c r="B26" s="22" t="n">
        <f aca="false">COUNTIF('Sales Data'!$A$5:$A$558,A26)</f>
        <v>10</v>
      </c>
      <c r="C26" s="29" t="n">
        <f aca="false">SUMIF('Sales Data'!$A$5:$A$558,A26,'Sales Data'!$J$5:$J$558)</f>
        <v>109.4</v>
      </c>
      <c r="D26" s="31" t="n">
        <f aca="false">AVERAGE(B20:B26)</f>
        <v>9.28571428571429</v>
      </c>
      <c r="E26" s="31" t="n">
        <f aca="false">AVERAGE(B19:B25)</f>
        <v>9.14285714285714</v>
      </c>
      <c r="F26" s="22" t="n">
        <f aca="false">B25</f>
        <v>6</v>
      </c>
      <c r="G26" s="31" t="n">
        <f aca="false">ABS(B26-E26)</f>
        <v>0.857142857142858</v>
      </c>
      <c r="H26" s="31" t="n">
        <f aca="false">ABS(B26-F26)</f>
        <v>4</v>
      </c>
    </row>
    <row r="27" customFormat="false" ht="15" hidden="false" customHeight="false" outlineLevel="0" collapsed="false">
      <c r="A27" s="37" t="n">
        <v>46113</v>
      </c>
      <c r="B27" s="22" t="n">
        <f aca="false">COUNTIF('Sales Data'!$A$5:$A$558,A27)</f>
        <v>7</v>
      </c>
      <c r="C27" s="29" t="n">
        <f aca="false">SUMIF('Sales Data'!$A$5:$A$558,A27,'Sales Data'!$J$5:$J$558)</f>
        <v>90</v>
      </c>
      <c r="D27" s="31" t="n">
        <f aca="false">AVERAGE(B21:B27)</f>
        <v>9</v>
      </c>
      <c r="E27" s="31" t="n">
        <f aca="false">AVERAGE(B20:B26)</f>
        <v>9.28571428571429</v>
      </c>
      <c r="F27" s="22" t="n">
        <f aca="false">B26</f>
        <v>10</v>
      </c>
      <c r="G27" s="31" t="n">
        <f aca="false">ABS(B27-E27)</f>
        <v>2.28571428571429</v>
      </c>
      <c r="H27" s="31" t="n">
        <f aca="false">ABS(B27-F27)</f>
        <v>3</v>
      </c>
    </row>
    <row r="28" customFormat="false" ht="15" hidden="false" customHeight="false" outlineLevel="0" collapsed="false">
      <c r="A28" s="37" t="n">
        <v>46114</v>
      </c>
      <c r="B28" s="22" t="n">
        <f aca="false">COUNTIF('Sales Data'!$A$5:$A$558,A28)</f>
        <v>3</v>
      </c>
      <c r="C28" s="29" t="n">
        <f aca="false">SUMIF('Sales Data'!$A$5:$A$558,A28,'Sales Data'!$J$5:$J$558)</f>
        <v>27</v>
      </c>
      <c r="D28" s="31" t="n">
        <f aca="false">AVERAGE(B22:B28)</f>
        <v>7.85714285714286</v>
      </c>
      <c r="E28" s="31" t="n">
        <f aca="false">AVERAGE(B21:B27)</f>
        <v>9</v>
      </c>
      <c r="F28" s="22" t="n">
        <f aca="false">B27</f>
        <v>7</v>
      </c>
      <c r="G28" s="31" t="n">
        <f aca="false">ABS(B28-E28)</f>
        <v>6</v>
      </c>
      <c r="H28" s="31" t="n">
        <f aca="false">ABS(B28-F28)</f>
        <v>4</v>
      </c>
    </row>
    <row r="29" customFormat="false" ht="15" hidden="false" customHeight="false" outlineLevel="0" collapsed="false">
      <c r="A29" s="37" t="n">
        <v>46115</v>
      </c>
      <c r="B29" s="22" t="n">
        <f aca="false">COUNTIF('Sales Data'!$A$5:$A$558,A29)</f>
        <v>7</v>
      </c>
      <c r="C29" s="29" t="n">
        <f aca="false">SUMIF('Sales Data'!$A$5:$A$558,A29,'Sales Data'!$J$5:$J$558)</f>
        <v>77</v>
      </c>
      <c r="D29" s="31" t="n">
        <f aca="false">AVERAGE(B23:B29)</f>
        <v>8.42857142857143</v>
      </c>
      <c r="E29" s="31" t="n">
        <f aca="false">AVERAGE(B22:B28)</f>
        <v>7.85714285714286</v>
      </c>
      <c r="F29" s="22" t="n">
        <f aca="false">B28</f>
        <v>3</v>
      </c>
      <c r="G29" s="31" t="n">
        <f aca="false">ABS(B29-E29)</f>
        <v>0.857142857142857</v>
      </c>
      <c r="H29" s="31" t="n">
        <f aca="false">ABS(B29-F29)</f>
        <v>4</v>
      </c>
    </row>
    <row r="30" customFormat="false" ht="15" hidden="false" customHeight="false" outlineLevel="0" collapsed="false">
      <c r="A30" s="37" t="n">
        <v>46116</v>
      </c>
      <c r="B30" s="22" t="n">
        <f aca="false">COUNTIF('Sales Data'!$A$5:$A$558,A30)</f>
        <v>0</v>
      </c>
      <c r="C30" s="29" t="n">
        <f aca="false">SUMIF('Sales Data'!$A$5:$A$558,A30,'Sales Data'!$J$5:$J$558)</f>
        <v>0</v>
      </c>
      <c r="D30" s="31" t="n">
        <f aca="false">AVERAGE(B24:B30)</f>
        <v>6.42857142857143</v>
      </c>
      <c r="E30" s="31" t="n">
        <f aca="false">AVERAGE(B23:B29)</f>
        <v>8.42857142857143</v>
      </c>
      <c r="F30" s="22" t="n">
        <f aca="false">B29</f>
        <v>7</v>
      </c>
      <c r="G30" s="31" t="n">
        <f aca="false">ABS(B30-E30)</f>
        <v>8.42857142857143</v>
      </c>
      <c r="H30" s="31" t="n">
        <f aca="false">ABS(B30-F30)</f>
        <v>7</v>
      </c>
    </row>
    <row r="31" customFormat="false" ht="15" hidden="false" customHeight="false" outlineLevel="0" collapsed="false">
      <c r="A31" s="37" t="n">
        <v>46117</v>
      </c>
      <c r="B31" s="22" t="n">
        <f aca="false">COUNTIF('Sales Data'!$A$5:$A$558,A31)</f>
        <v>5</v>
      </c>
      <c r="C31" s="29" t="n">
        <f aca="false">SUMIF('Sales Data'!$A$5:$A$558,A31,'Sales Data'!$J$5:$J$558)</f>
        <v>63.2</v>
      </c>
      <c r="D31" s="31" t="n">
        <f aca="false">AVERAGE(B25:B31)</f>
        <v>5.42857142857143</v>
      </c>
      <c r="E31" s="31" t="n">
        <f aca="false">AVERAGE(B24:B30)</f>
        <v>6.42857142857143</v>
      </c>
      <c r="F31" s="22" t="n">
        <f aca="false">B30</f>
        <v>0</v>
      </c>
      <c r="G31" s="31" t="n">
        <f aca="false">ABS(B31-E31)</f>
        <v>1.42857142857143</v>
      </c>
      <c r="H31" s="31" t="n">
        <f aca="false">ABS(B31-F31)</f>
        <v>5</v>
      </c>
    </row>
    <row r="32" customFormat="false" ht="15" hidden="false" customHeight="false" outlineLevel="0" collapsed="false">
      <c r="A32" s="37" t="n">
        <v>46118</v>
      </c>
      <c r="B32" s="22" t="n">
        <f aca="false">COUNTIF('Sales Data'!$A$5:$A$558,A32)</f>
        <v>6</v>
      </c>
      <c r="C32" s="29" t="n">
        <f aca="false">SUMIF('Sales Data'!$A$5:$A$558,A32,'Sales Data'!$J$5:$J$558)</f>
        <v>62.1</v>
      </c>
      <c r="D32" s="31" t="n">
        <f aca="false">AVERAGE(B26:B32)</f>
        <v>5.42857142857143</v>
      </c>
      <c r="E32" s="31" t="n">
        <f aca="false">AVERAGE(B25:B31)</f>
        <v>5.42857142857143</v>
      </c>
      <c r="F32" s="22" t="n">
        <f aca="false">B31</f>
        <v>5</v>
      </c>
      <c r="G32" s="31" t="n">
        <f aca="false">ABS(B32-E32)</f>
        <v>0.571428571428571</v>
      </c>
      <c r="H32" s="31" t="n">
        <f aca="false">ABS(B32-F32)</f>
        <v>1</v>
      </c>
    </row>
    <row r="33" customFormat="false" ht="15" hidden="false" customHeight="false" outlineLevel="0" collapsed="false">
      <c r="A33" s="37" t="n">
        <v>46119</v>
      </c>
      <c r="B33" s="22" t="n">
        <f aca="false">COUNTIF('Sales Data'!$A$5:$A$558,A33)</f>
        <v>11</v>
      </c>
      <c r="C33" s="29" t="n">
        <f aca="false">SUMIF('Sales Data'!$A$5:$A$558,A33,'Sales Data'!$J$5:$J$558)</f>
        <v>166</v>
      </c>
      <c r="D33" s="31" t="n">
        <f aca="false">AVERAGE(B27:B33)</f>
        <v>5.57142857142857</v>
      </c>
      <c r="E33" s="31" t="n">
        <f aca="false">AVERAGE(B26:B32)</f>
        <v>5.42857142857143</v>
      </c>
      <c r="F33" s="22" t="n">
        <f aca="false">B32</f>
        <v>6</v>
      </c>
      <c r="G33" s="31" t="n">
        <f aca="false">ABS(B33-E33)</f>
        <v>5.57142857142857</v>
      </c>
      <c r="H33" s="31" t="n">
        <f aca="false">ABS(B33-F33)</f>
        <v>5</v>
      </c>
    </row>
    <row r="34" customFormat="false" ht="15" hidden="false" customHeight="false" outlineLevel="0" collapsed="false">
      <c r="A34" s="37" t="n">
        <v>46120</v>
      </c>
      <c r="B34" s="22" t="n">
        <f aca="false">COUNTIF('Sales Data'!$A$5:$A$558,A34)</f>
        <v>4</v>
      </c>
      <c r="C34" s="29" t="n">
        <f aca="false">SUMIF('Sales Data'!$A$5:$A$558,A34,'Sales Data'!$J$5:$J$558)</f>
        <v>42.4</v>
      </c>
      <c r="D34" s="31" t="n">
        <f aca="false">AVERAGE(B28:B34)</f>
        <v>5.14285714285714</v>
      </c>
      <c r="E34" s="31" t="n">
        <f aca="false">AVERAGE(B27:B33)</f>
        <v>5.57142857142857</v>
      </c>
      <c r="F34" s="22" t="n">
        <f aca="false">B33</f>
        <v>11</v>
      </c>
      <c r="G34" s="31" t="n">
        <f aca="false">ABS(B34-E34)</f>
        <v>1.57142857142857</v>
      </c>
      <c r="H34" s="31" t="n">
        <f aca="false">ABS(B34-F34)</f>
        <v>7</v>
      </c>
    </row>
    <row r="35" customFormat="false" ht="15" hidden="false" customHeight="false" outlineLevel="0" collapsed="false">
      <c r="A35" s="37" t="n">
        <v>46121</v>
      </c>
      <c r="B35" s="22" t="n">
        <f aca="false">COUNTIF('Sales Data'!$A$5:$A$558,A35)</f>
        <v>13</v>
      </c>
      <c r="C35" s="29" t="n">
        <f aca="false">SUMIF('Sales Data'!$A$5:$A$558,A35,'Sales Data'!$J$5:$J$558)</f>
        <v>179</v>
      </c>
      <c r="D35" s="31" t="n">
        <f aca="false">AVERAGE(B29:B35)</f>
        <v>6.57142857142857</v>
      </c>
      <c r="E35" s="31" t="n">
        <f aca="false">AVERAGE(B28:B34)</f>
        <v>5.14285714285714</v>
      </c>
      <c r="F35" s="22" t="n">
        <f aca="false">B34</f>
        <v>4</v>
      </c>
      <c r="G35" s="31" t="n">
        <f aca="false">ABS(B35-E35)</f>
        <v>7.85714285714286</v>
      </c>
      <c r="H35" s="31" t="n">
        <f aca="false">ABS(B35-F35)</f>
        <v>9</v>
      </c>
    </row>
    <row r="36" customFormat="false" ht="15" hidden="false" customHeight="false" outlineLevel="0" collapsed="false">
      <c r="A36" s="37" t="n">
        <v>46122</v>
      </c>
      <c r="B36" s="22" t="n">
        <f aca="false">COUNTIF('Sales Data'!$A$5:$A$558,A36)</f>
        <v>4</v>
      </c>
      <c r="C36" s="29" t="n">
        <f aca="false">SUMIF('Sales Data'!$A$5:$A$558,A36,'Sales Data'!$J$5:$J$558)</f>
        <v>47.9</v>
      </c>
      <c r="D36" s="31" t="n">
        <f aca="false">AVERAGE(B30:B36)</f>
        <v>6.14285714285714</v>
      </c>
      <c r="E36" s="31" t="n">
        <f aca="false">AVERAGE(B29:B35)</f>
        <v>6.57142857142857</v>
      </c>
      <c r="F36" s="22" t="n">
        <f aca="false">B35</f>
        <v>13</v>
      </c>
      <c r="G36" s="31" t="n">
        <f aca="false">ABS(B36-E36)</f>
        <v>2.57142857142857</v>
      </c>
      <c r="H36" s="31" t="n">
        <f aca="false">ABS(B36-F36)</f>
        <v>9</v>
      </c>
    </row>
    <row r="37" customFormat="false" ht="15" hidden="false" customHeight="false" outlineLevel="0" collapsed="false">
      <c r="A37" s="37" t="n">
        <v>46123</v>
      </c>
      <c r="B37" s="22" t="n">
        <f aca="false">COUNTIF('Sales Data'!$A$5:$A$558,A37)</f>
        <v>2</v>
      </c>
      <c r="C37" s="29" t="n">
        <f aca="false">SUMIF('Sales Data'!$A$5:$A$558,A37,'Sales Data'!$J$5:$J$558)</f>
        <v>27</v>
      </c>
      <c r="D37" s="31" t="n">
        <f aca="false">AVERAGE(B31:B37)</f>
        <v>6.42857142857143</v>
      </c>
      <c r="E37" s="31" t="n">
        <f aca="false">AVERAGE(B30:B36)</f>
        <v>6.14285714285714</v>
      </c>
      <c r="F37" s="22" t="n">
        <f aca="false">B36</f>
        <v>4</v>
      </c>
      <c r="G37" s="31" t="n">
        <f aca="false">ABS(B37-E37)</f>
        <v>4.14285714285714</v>
      </c>
      <c r="H37" s="31" t="n">
        <f aca="false">ABS(B37-F37)</f>
        <v>2</v>
      </c>
    </row>
    <row r="38" customFormat="false" ht="15" hidden="false" customHeight="false" outlineLevel="0" collapsed="false">
      <c r="A38" s="37" t="n">
        <v>46124</v>
      </c>
      <c r="B38" s="22" t="n">
        <f aca="false">COUNTIF('Sales Data'!$A$5:$A$558,A38)</f>
        <v>5</v>
      </c>
      <c r="C38" s="29" t="n">
        <f aca="false">SUMIF('Sales Data'!$A$5:$A$558,A38,'Sales Data'!$J$5:$J$558)</f>
        <v>58.5</v>
      </c>
      <c r="D38" s="31" t="n">
        <f aca="false">AVERAGE(B32:B38)</f>
        <v>6.42857142857143</v>
      </c>
      <c r="E38" s="31" t="n">
        <f aca="false">AVERAGE(B31:B37)</f>
        <v>6.42857142857143</v>
      </c>
      <c r="F38" s="22" t="n">
        <f aca="false">B37</f>
        <v>2</v>
      </c>
      <c r="G38" s="31" t="n">
        <f aca="false">ABS(B38-E38)</f>
        <v>1.42857142857143</v>
      </c>
      <c r="H38" s="31" t="n">
        <f aca="false">ABS(B38-F38)</f>
        <v>3</v>
      </c>
    </row>
    <row r="39" customFormat="false" ht="15" hidden="false" customHeight="false" outlineLevel="0" collapsed="false">
      <c r="A39" s="37" t="n">
        <v>46125</v>
      </c>
      <c r="B39" s="22" t="n">
        <f aca="false">COUNTIF('Sales Data'!$A$5:$A$558,A39)</f>
        <v>12</v>
      </c>
      <c r="C39" s="29" t="n">
        <f aca="false">SUMIF('Sales Data'!$A$5:$A$558,A39,'Sales Data'!$J$5:$J$558)</f>
        <v>173.26</v>
      </c>
      <c r="D39" s="31" t="n">
        <f aca="false">AVERAGE(B33:B39)</f>
        <v>7.28571428571429</v>
      </c>
      <c r="E39" s="31" t="n">
        <f aca="false">AVERAGE(B32:B38)</f>
        <v>6.42857142857143</v>
      </c>
      <c r="F39" s="22" t="n">
        <f aca="false">B38</f>
        <v>5</v>
      </c>
      <c r="G39" s="31" t="n">
        <f aca="false">ABS(B39-E39)</f>
        <v>5.57142857142857</v>
      </c>
      <c r="H39" s="31" t="n">
        <f aca="false">ABS(B39-F39)</f>
        <v>7</v>
      </c>
    </row>
    <row r="40" customFormat="false" ht="15" hidden="false" customHeight="false" outlineLevel="0" collapsed="false">
      <c r="A40" s="37" t="n">
        <v>46126</v>
      </c>
      <c r="B40" s="22" t="n">
        <f aca="false">COUNTIF('Sales Data'!$A$5:$A$558,A40)</f>
        <v>10</v>
      </c>
      <c r="C40" s="29" t="n">
        <f aca="false">SUMIF('Sales Data'!$A$5:$A$558,A40,'Sales Data'!$J$5:$J$558)</f>
        <v>116.2</v>
      </c>
      <c r="D40" s="31" t="n">
        <f aca="false">AVERAGE(B34:B40)</f>
        <v>7.14285714285714</v>
      </c>
      <c r="E40" s="31" t="n">
        <f aca="false">AVERAGE(B33:B39)</f>
        <v>7.28571428571429</v>
      </c>
      <c r="F40" s="22" t="n">
        <f aca="false">B39</f>
        <v>12</v>
      </c>
      <c r="G40" s="31" t="n">
        <f aca="false">ABS(B40-E40)</f>
        <v>2.71428571428571</v>
      </c>
      <c r="H40" s="31" t="n">
        <f aca="false">ABS(B40-F40)</f>
        <v>2</v>
      </c>
    </row>
    <row r="41" customFormat="false" ht="15" hidden="false" customHeight="false" outlineLevel="0" collapsed="false">
      <c r="A41" s="37" t="n">
        <v>46127</v>
      </c>
      <c r="B41" s="22" t="n">
        <f aca="false">COUNTIF('Sales Data'!$A$5:$A$558,A41)</f>
        <v>8</v>
      </c>
      <c r="C41" s="29" t="n">
        <f aca="false">SUMIF('Sales Data'!$A$5:$A$558,A41,'Sales Data'!$J$5:$J$558)</f>
        <v>92.25</v>
      </c>
      <c r="D41" s="31" t="n">
        <f aca="false">AVERAGE(B35:B41)</f>
        <v>7.71428571428571</v>
      </c>
      <c r="E41" s="31" t="n">
        <f aca="false">AVERAGE(B34:B40)</f>
        <v>7.14285714285714</v>
      </c>
      <c r="F41" s="22" t="n">
        <f aca="false">B40</f>
        <v>10</v>
      </c>
      <c r="G41" s="31" t="n">
        <f aca="false">ABS(B41-E41)</f>
        <v>0.857142857142857</v>
      </c>
      <c r="H41" s="31" t="n">
        <f aca="false">ABS(B41-F41)</f>
        <v>2</v>
      </c>
    </row>
    <row r="42" customFormat="false" ht="15" hidden="false" customHeight="false" outlineLevel="0" collapsed="false">
      <c r="A42" s="37" t="n">
        <v>46128</v>
      </c>
      <c r="B42" s="22" t="n">
        <f aca="false">COUNTIF('Sales Data'!$A$5:$A$558,A42)</f>
        <v>6</v>
      </c>
      <c r="C42" s="29" t="n">
        <f aca="false">SUMIF('Sales Data'!$A$5:$A$558,A42,'Sales Data'!$J$5:$J$558)</f>
        <v>69</v>
      </c>
      <c r="D42" s="31" t="n">
        <f aca="false">AVERAGE(B36:B42)</f>
        <v>6.71428571428571</v>
      </c>
      <c r="E42" s="31" t="n">
        <f aca="false">AVERAGE(B35:B41)</f>
        <v>7.71428571428571</v>
      </c>
      <c r="F42" s="22" t="n">
        <f aca="false">B41</f>
        <v>8</v>
      </c>
      <c r="G42" s="31" t="n">
        <f aca="false">ABS(B42-E42)</f>
        <v>1.71428571428571</v>
      </c>
      <c r="H42" s="31" t="n">
        <f aca="false">ABS(B42-F42)</f>
        <v>2</v>
      </c>
    </row>
    <row r="43" customFormat="false" ht="15" hidden="false" customHeight="false" outlineLevel="0" collapsed="false">
      <c r="A43" s="37" t="n">
        <v>46129</v>
      </c>
      <c r="B43" s="22" t="n">
        <f aca="false">COUNTIF('Sales Data'!$A$5:$A$558,A43)</f>
        <v>3</v>
      </c>
      <c r="C43" s="29" t="n">
        <f aca="false">SUMIF('Sales Data'!$A$5:$A$558,A43,'Sales Data'!$J$5:$J$558)</f>
        <v>30</v>
      </c>
      <c r="D43" s="31" t="n">
        <f aca="false">AVERAGE(B37:B43)</f>
        <v>6.57142857142857</v>
      </c>
      <c r="E43" s="31" t="n">
        <f aca="false">AVERAGE(B36:B42)</f>
        <v>6.71428571428571</v>
      </c>
      <c r="F43" s="22" t="n">
        <f aca="false">B42</f>
        <v>6</v>
      </c>
      <c r="G43" s="31" t="n">
        <f aca="false">ABS(B43-E43)</f>
        <v>3.71428571428571</v>
      </c>
      <c r="H43" s="31" t="n">
        <f aca="false">ABS(B43-F43)</f>
        <v>3</v>
      </c>
    </row>
    <row r="44" customFormat="false" ht="15" hidden="false" customHeight="false" outlineLevel="0" collapsed="false">
      <c r="A44" s="37" t="n">
        <v>46130</v>
      </c>
      <c r="B44" s="22" t="n">
        <f aca="false">COUNTIF('Sales Data'!$A$5:$A$558,A44)</f>
        <v>2</v>
      </c>
      <c r="C44" s="29" t="n">
        <f aca="false">SUMIF('Sales Data'!$A$5:$A$558,A44,'Sales Data'!$J$5:$J$558)</f>
        <v>23</v>
      </c>
      <c r="D44" s="31" t="n">
        <f aca="false">AVERAGE(B38:B44)</f>
        <v>6.57142857142857</v>
      </c>
      <c r="E44" s="31" t="n">
        <f aca="false">AVERAGE(B37:B43)</f>
        <v>6.57142857142857</v>
      </c>
      <c r="F44" s="22" t="n">
        <f aca="false">B43</f>
        <v>3</v>
      </c>
      <c r="G44" s="31" t="n">
        <f aca="false">ABS(B44-E44)</f>
        <v>4.57142857142857</v>
      </c>
      <c r="H44" s="31" t="n">
        <f aca="false">ABS(B44-F44)</f>
        <v>1</v>
      </c>
    </row>
    <row r="45" customFormat="false" ht="15" hidden="false" customHeight="false" outlineLevel="0" collapsed="false">
      <c r="A45" s="37" t="n">
        <v>46131</v>
      </c>
      <c r="B45" s="22" t="n">
        <f aca="false">COUNTIF('Sales Data'!$A$5:$A$558,A45)</f>
        <v>6</v>
      </c>
      <c r="C45" s="29" t="n">
        <f aca="false">SUMIF('Sales Data'!$A$5:$A$558,A45,'Sales Data'!$J$5:$J$558)</f>
        <v>83.25</v>
      </c>
      <c r="D45" s="31" t="n">
        <f aca="false">AVERAGE(B39:B45)</f>
        <v>6.71428571428571</v>
      </c>
      <c r="E45" s="31" t="n">
        <f aca="false">AVERAGE(B38:B44)</f>
        <v>6.57142857142857</v>
      </c>
      <c r="F45" s="22" t="n">
        <f aca="false">B44</f>
        <v>2</v>
      </c>
      <c r="G45" s="31" t="n">
        <f aca="false">ABS(B45-E45)</f>
        <v>0.571428571428571</v>
      </c>
      <c r="H45" s="31" t="n">
        <f aca="false">ABS(B45-F45)</f>
        <v>4</v>
      </c>
    </row>
    <row r="46" customFormat="false" ht="15" hidden="false" customHeight="false" outlineLevel="0" collapsed="false">
      <c r="A46" s="37" t="n">
        <v>46132</v>
      </c>
      <c r="B46" s="22" t="n">
        <f aca="false">COUNTIF('Sales Data'!$A$5:$A$558,A46)</f>
        <v>7</v>
      </c>
      <c r="C46" s="29" t="n">
        <f aca="false">SUMIF('Sales Data'!$A$5:$A$558,A46,'Sales Data'!$J$5:$J$558)</f>
        <v>94.3</v>
      </c>
      <c r="D46" s="31" t="n">
        <f aca="false">AVERAGE(B40:B46)</f>
        <v>6</v>
      </c>
      <c r="E46" s="31" t="n">
        <f aca="false">AVERAGE(B39:B45)</f>
        <v>6.71428571428571</v>
      </c>
      <c r="F46" s="22" t="n">
        <f aca="false">B45</f>
        <v>6</v>
      </c>
      <c r="G46" s="31" t="n">
        <f aca="false">ABS(B46-E46)</f>
        <v>0.285714285714286</v>
      </c>
      <c r="H46" s="31" t="n">
        <f aca="false">ABS(B46-F46)</f>
        <v>1</v>
      </c>
    </row>
    <row r="47" customFormat="false" ht="15" hidden="false" customHeight="false" outlineLevel="0" collapsed="false">
      <c r="A47" s="37" t="n">
        <v>46133</v>
      </c>
      <c r="B47" s="22" t="n">
        <f aca="false">COUNTIF('Sales Data'!$A$5:$A$558,A47)</f>
        <v>8</v>
      </c>
      <c r="C47" s="29" t="n">
        <f aca="false">SUMIF('Sales Data'!$A$5:$A$558,A47,'Sales Data'!$J$5:$J$558)</f>
        <v>92.4</v>
      </c>
      <c r="D47" s="31" t="n">
        <f aca="false">AVERAGE(B41:B47)</f>
        <v>5.71428571428571</v>
      </c>
      <c r="E47" s="31" t="n">
        <f aca="false">AVERAGE(B40:B46)</f>
        <v>6</v>
      </c>
      <c r="F47" s="22" t="n">
        <f aca="false">B46</f>
        <v>7</v>
      </c>
      <c r="G47" s="31" t="n">
        <f aca="false">ABS(B47-E47)</f>
        <v>2</v>
      </c>
      <c r="H47" s="31" t="n">
        <f aca="false">ABS(B47-F47)</f>
        <v>1</v>
      </c>
    </row>
    <row r="48" customFormat="false" ht="15" hidden="false" customHeight="false" outlineLevel="0" collapsed="false">
      <c r="A48" s="37" t="n">
        <v>46134</v>
      </c>
      <c r="B48" s="22" t="n">
        <f aca="false">COUNTIF('Sales Data'!$A$5:$A$558,A48)</f>
        <v>6</v>
      </c>
      <c r="C48" s="29" t="n">
        <f aca="false">SUMIF('Sales Data'!$A$5:$A$558,A48,'Sales Data'!$J$5:$J$558)</f>
        <v>84.2</v>
      </c>
      <c r="D48" s="31" t="n">
        <f aca="false">AVERAGE(B42:B48)</f>
        <v>5.42857142857143</v>
      </c>
      <c r="E48" s="31" t="n">
        <f aca="false">AVERAGE(B41:B47)</f>
        <v>5.71428571428571</v>
      </c>
      <c r="F48" s="22" t="n">
        <f aca="false">B47</f>
        <v>8</v>
      </c>
      <c r="G48" s="31" t="n">
        <f aca="false">ABS(B48-E48)</f>
        <v>0.285714285714286</v>
      </c>
      <c r="H48" s="31" t="n">
        <f aca="false">ABS(B48-F48)</f>
        <v>2</v>
      </c>
    </row>
    <row r="49" customFormat="false" ht="15" hidden="false" customHeight="false" outlineLevel="0" collapsed="false">
      <c r="A49" s="37" t="n">
        <v>46135</v>
      </c>
      <c r="B49" s="22" t="n">
        <f aca="false">COUNTIF('Sales Data'!$A$5:$A$558,A49)</f>
        <v>8</v>
      </c>
      <c r="C49" s="29" t="n">
        <f aca="false">SUMIF('Sales Data'!$A$5:$A$558,A49,'Sales Data'!$J$5:$J$558)</f>
        <v>85.4</v>
      </c>
      <c r="D49" s="31" t="n">
        <f aca="false">AVERAGE(B43:B49)</f>
        <v>5.71428571428571</v>
      </c>
      <c r="E49" s="31" t="n">
        <f aca="false">AVERAGE(B42:B48)</f>
        <v>5.42857142857143</v>
      </c>
      <c r="F49" s="22" t="n">
        <f aca="false">B48</f>
        <v>6</v>
      </c>
      <c r="G49" s="31" t="n">
        <f aca="false">ABS(B49-E49)</f>
        <v>2.57142857142857</v>
      </c>
      <c r="H49" s="31" t="n">
        <f aca="false">ABS(B49-F49)</f>
        <v>2</v>
      </c>
    </row>
    <row r="50" customFormat="false" ht="15" hidden="false" customHeight="false" outlineLevel="0" collapsed="false">
      <c r="A50" s="37" t="n">
        <v>46136</v>
      </c>
      <c r="B50" s="22" t="n">
        <f aca="false">COUNTIF('Sales Data'!$A$5:$A$558,A50)</f>
        <v>5</v>
      </c>
      <c r="C50" s="29" t="n">
        <f aca="false">SUMIF('Sales Data'!$A$5:$A$558,A50,'Sales Data'!$J$5:$J$558)</f>
        <v>94.99</v>
      </c>
      <c r="D50" s="31" t="n">
        <f aca="false">AVERAGE(B44:B50)</f>
        <v>6</v>
      </c>
      <c r="E50" s="31" t="n">
        <f aca="false">AVERAGE(B43:B49)</f>
        <v>5.71428571428571</v>
      </c>
      <c r="F50" s="22" t="n">
        <f aca="false">B49</f>
        <v>8</v>
      </c>
      <c r="G50" s="31" t="n">
        <f aca="false">ABS(B50-E50)</f>
        <v>0.714285714285714</v>
      </c>
      <c r="H50" s="31" t="n">
        <f aca="false">ABS(B50-F50)</f>
        <v>3</v>
      </c>
    </row>
    <row r="51" customFormat="false" ht="15" hidden="false" customHeight="false" outlineLevel="0" collapsed="false">
      <c r="A51" s="37" t="n">
        <v>46137</v>
      </c>
      <c r="B51" s="22" t="n">
        <f aca="false">COUNTIF('Sales Data'!$A$5:$A$558,A51)</f>
        <v>5</v>
      </c>
      <c r="C51" s="29" t="n">
        <f aca="false">SUMIF('Sales Data'!$A$5:$A$558,A51,'Sales Data'!$J$5:$J$558)</f>
        <v>83</v>
      </c>
      <c r="D51" s="31" t="n">
        <f aca="false">AVERAGE(B45:B51)</f>
        <v>6.42857142857143</v>
      </c>
      <c r="E51" s="31" t="n">
        <f aca="false">AVERAGE(B44:B50)</f>
        <v>6</v>
      </c>
      <c r="F51" s="22" t="n">
        <f aca="false">B50</f>
        <v>5</v>
      </c>
      <c r="G51" s="31" t="n">
        <f aca="false">ABS(B51-E51)</f>
        <v>1</v>
      </c>
      <c r="H51" s="31" t="n">
        <f aca="false">ABS(B51-F51)</f>
        <v>0</v>
      </c>
    </row>
    <row r="52" customFormat="false" ht="15" hidden="false" customHeight="false" outlineLevel="0" collapsed="false">
      <c r="A52" s="37" t="n">
        <v>46138</v>
      </c>
      <c r="B52" s="22" t="n">
        <f aca="false">COUNTIF('Sales Data'!$A$5:$A$558,A52)</f>
        <v>7</v>
      </c>
      <c r="C52" s="29" t="n">
        <f aca="false">SUMIF('Sales Data'!$A$5:$A$558,A52,'Sales Data'!$J$5:$J$558)</f>
        <v>96</v>
      </c>
      <c r="D52" s="31" t="n">
        <f aca="false">AVERAGE(B46:B52)</f>
        <v>6.57142857142857</v>
      </c>
      <c r="E52" s="31" t="n">
        <f aca="false">AVERAGE(B45:B51)</f>
        <v>6.42857142857143</v>
      </c>
      <c r="F52" s="22" t="n">
        <f aca="false">B51</f>
        <v>5</v>
      </c>
      <c r="G52" s="31" t="n">
        <f aca="false">ABS(B52-E52)</f>
        <v>0.571428571428571</v>
      </c>
      <c r="H52" s="31" t="n">
        <f aca="false">ABS(B52-F52)</f>
        <v>2</v>
      </c>
    </row>
    <row r="53" customFormat="false" ht="15" hidden="false" customHeight="false" outlineLevel="0" collapsed="false">
      <c r="A53" s="37" t="n">
        <v>46139</v>
      </c>
      <c r="B53" s="22" t="n">
        <f aca="false">COUNTIF('Sales Data'!$A$5:$A$558,A53)</f>
        <v>11</v>
      </c>
      <c r="C53" s="29" t="n">
        <f aca="false">SUMIF('Sales Data'!$A$5:$A$558,A53,'Sales Data'!$J$5:$J$558)</f>
        <v>113.2</v>
      </c>
      <c r="D53" s="31" t="n">
        <f aca="false">AVERAGE(B47:B53)</f>
        <v>7.14285714285714</v>
      </c>
      <c r="E53" s="31" t="n">
        <f aca="false">AVERAGE(B46:B52)</f>
        <v>6.57142857142857</v>
      </c>
      <c r="F53" s="22" t="n">
        <f aca="false">B52</f>
        <v>7</v>
      </c>
      <c r="G53" s="31" t="n">
        <f aca="false">ABS(B53-E53)</f>
        <v>4.42857142857143</v>
      </c>
      <c r="H53" s="31" t="n">
        <f aca="false">ABS(B53-F53)</f>
        <v>4</v>
      </c>
    </row>
    <row r="54" customFormat="false" ht="15" hidden="false" customHeight="false" outlineLevel="0" collapsed="false">
      <c r="A54" s="37" t="n">
        <v>46140</v>
      </c>
      <c r="B54" s="22" t="n">
        <f aca="false">COUNTIF('Sales Data'!$A$5:$A$558,A54)</f>
        <v>6</v>
      </c>
      <c r="C54" s="29" t="n">
        <f aca="false">SUMIF('Sales Data'!$A$5:$A$558,A54,'Sales Data'!$J$5:$J$558)</f>
        <v>104</v>
      </c>
      <c r="D54" s="31" t="n">
        <f aca="false">AVERAGE(B48:B54)</f>
        <v>6.85714285714286</v>
      </c>
      <c r="E54" s="31" t="n">
        <f aca="false">AVERAGE(B47:B53)</f>
        <v>7.14285714285714</v>
      </c>
      <c r="F54" s="22" t="n">
        <f aca="false">B53</f>
        <v>11</v>
      </c>
      <c r="G54" s="31" t="n">
        <f aca="false">ABS(B54-E54)</f>
        <v>1.14285714285714</v>
      </c>
      <c r="H54" s="31" t="n">
        <f aca="false">ABS(B54-F54)</f>
        <v>5</v>
      </c>
    </row>
    <row r="55" customFormat="false" ht="15" hidden="false" customHeight="false" outlineLevel="0" collapsed="false">
      <c r="A55" s="37" t="n">
        <v>46141</v>
      </c>
      <c r="B55" s="22" t="n">
        <f aca="false">COUNTIF('Sales Data'!$A$5:$A$558,A55)</f>
        <v>10</v>
      </c>
      <c r="C55" s="29" t="n">
        <f aca="false">SUMIF('Sales Data'!$A$5:$A$558,A55,'Sales Data'!$J$5:$J$558)</f>
        <v>128.5</v>
      </c>
      <c r="D55" s="31" t="n">
        <f aca="false">AVERAGE(B49:B55)</f>
        <v>7.42857142857143</v>
      </c>
      <c r="E55" s="31" t="n">
        <f aca="false">AVERAGE(B48:B54)</f>
        <v>6.85714285714286</v>
      </c>
      <c r="F55" s="22" t="n">
        <f aca="false">B54</f>
        <v>6</v>
      </c>
      <c r="G55" s="31" t="n">
        <f aca="false">ABS(B55-E55)</f>
        <v>3.14285714285714</v>
      </c>
      <c r="H55" s="31" t="n">
        <f aca="false">ABS(B55-F55)</f>
        <v>4</v>
      </c>
    </row>
    <row r="56" customFormat="false" ht="15" hidden="false" customHeight="false" outlineLevel="0" collapsed="false">
      <c r="A56" s="37" t="n">
        <v>46142</v>
      </c>
      <c r="B56" s="22" t="n">
        <f aca="false">COUNTIF('Sales Data'!$A$5:$A$558,A56)</f>
        <v>9</v>
      </c>
      <c r="C56" s="29" t="n">
        <f aca="false">SUMIF('Sales Data'!$A$5:$A$558,A56,'Sales Data'!$J$5:$J$558)</f>
        <v>122.9</v>
      </c>
      <c r="D56" s="31" t="n">
        <f aca="false">AVERAGE(B50:B56)</f>
        <v>7.57142857142857</v>
      </c>
      <c r="E56" s="31" t="n">
        <f aca="false">AVERAGE(B49:B55)</f>
        <v>7.42857142857143</v>
      </c>
      <c r="F56" s="22" t="n">
        <f aca="false">B55</f>
        <v>10</v>
      </c>
      <c r="G56" s="31" t="n">
        <f aca="false">ABS(B56-E56)</f>
        <v>1.57142857142857</v>
      </c>
      <c r="H56" s="31" t="n">
        <f aca="false">ABS(B56-F56)</f>
        <v>1</v>
      </c>
    </row>
    <row r="57" customFormat="false" ht="15" hidden="false" customHeight="false" outlineLevel="0" collapsed="false">
      <c r="A57" s="37" t="n">
        <v>46143</v>
      </c>
      <c r="B57" s="22" t="n">
        <f aca="false">COUNTIF('Sales Data'!$A$5:$A$558,A57)</f>
        <v>10</v>
      </c>
      <c r="C57" s="29" t="n">
        <f aca="false">SUMIF('Sales Data'!$A$5:$A$558,A57,'Sales Data'!$J$5:$J$558)</f>
        <v>138</v>
      </c>
      <c r="D57" s="31" t="n">
        <f aca="false">AVERAGE(B51:B57)</f>
        <v>8.28571428571429</v>
      </c>
      <c r="E57" s="31" t="n">
        <f aca="false">AVERAGE(B50:B56)</f>
        <v>7.57142857142857</v>
      </c>
      <c r="F57" s="22" t="n">
        <f aca="false">B56</f>
        <v>9</v>
      </c>
      <c r="G57" s="31" t="n">
        <f aca="false">ABS(B57-E57)</f>
        <v>2.42857142857143</v>
      </c>
      <c r="H57" s="31" t="n">
        <f aca="false">ABS(B57-F57)</f>
        <v>1</v>
      </c>
    </row>
    <row r="58" customFormat="false" ht="15" hidden="false" customHeight="false" outlineLevel="0" collapsed="false">
      <c r="A58" s="37" t="n">
        <v>46144</v>
      </c>
      <c r="B58" s="22" t="n">
        <f aca="false">COUNTIF('Sales Data'!$A$5:$A$558,A58)</f>
        <v>7</v>
      </c>
      <c r="C58" s="29" t="n">
        <f aca="false">SUMIF('Sales Data'!$A$5:$A$558,A58,'Sales Data'!$J$5:$J$558)</f>
        <v>114.99</v>
      </c>
      <c r="D58" s="31" t="n">
        <f aca="false">AVERAGE(B52:B58)</f>
        <v>8.57142857142857</v>
      </c>
      <c r="E58" s="31" t="n">
        <f aca="false">AVERAGE(B51:B57)</f>
        <v>8.28571428571429</v>
      </c>
      <c r="F58" s="22" t="n">
        <f aca="false">B57</f>
        <v>10</v>
      </c>
      <c r="G58" s="31" t="n">
        <f aca="false">ABS(B58-E58)</f>
        <v>1.28571428571429</v>
      </c>
      <c r="H58" s="31" t="n">
        <f aca="false">ABS(B58-F58)</f>
        <v>3</v>
      </c>
    </row>
    <row r="59" customFormat="false" ht="15" hidden="false" customHeight="false" outlineLevel="0" collapsed="false">
      <c r="A59" s="37" t="n">
        <v>46145</v>
      </c>
      <c r="B59" s="22" t="n">
        <f aca="false">COUNTIF('Sales Data'!$A$5:$A$558,A59)</f>
        <v>12</v>
      </c>
      <c r="C59" s="29" t="n">
        <f aca="false">SUMIF('Sales Data'!$A$5:$A$558,A59,'Sales Data'!$J$5:$J$558)</f>
        <v>168.29</v>
      </c>
      <c r="D59" s="31" t="n">
        <f aca="false">AVERAGE(B53:B59)</f>
        <v>9.28571428571429</v>
      </c>
      <c r="E59" s="31" t="n">
        <f aca="false">AVERAGE(B52:B58)</f>
        <v>8.57142857142857</v>
      </c>
      <c r="F59" s="22" t="n">
        <f aca="false">B58</f>
        <v>7</v>
      </c>
      <c r="G59" s="31" t="n">
        <f aca="false">ABS(B59-E59)</f>
        <v>3.42857142857143</v>
      </c>
      <c r="H59" s="31" t="n">
        <f aca="false">ABS(B59-F59)</f>
        <v>5</v>
      </c>
    </row>
    <row r="60" customFormat="false" ht="15" hidden="false" customHeight="false" outlineLevel="0" collapsed="false">
      <c r="A60" s="37" t="n">
        <v>46146</v>
      </c>
      <c r="B60" s="22" t="n">
        <f aca="false">COUNTIF('Sales Data'!$A$5:$A$558,A60)</f>
        <v>9</v>
      </c>
      <c r="C60" s="29" t="n">
        <f aca="false">SUMIF('Sales Data'!$A$5:$A$558,A60,'Sales Data'!$J$5:$J$558)</f>
        <v>122.23</v>
      </c>
      <c r="D60" s="31" t="n">
        <f aca="false">AVERAGE(B54:B60)</f>
        <v>9</v>
      </c>
      <c r="E60" s="31" t="n">
        <f aca="false">AVERAGE(B53:B59)</f>
        <v>9.28571428571429</v>
      </c>
      <c r="F60" s="22" t="n">
        <f aca="false">B59</f>
        <v>12</v>
      </c>
      <c r="G60" s="31" t="n">
        <f aca="false">ABS(B60-E60)</f>
        <v>0.285714285714287</v>
      </c>
      <c r="H60" s="31" t="n">
        <f aca="false">ABS(B60-F60)</f>
        <v>3</v>
      </c>
    </row>
    <row r="61" customFormat="false" ht="15" hidden="false" customHeight="false" outlineLevel="0" collapsed="false">
      <c r="A61" s="37" t="n">
        <v>46147</v>
      </c>
      <c r="B61" s="22" t="n">
        <f aca="false">COUNTIF('Sales Data'!$A$5:$A$558,A61)</f>
        <v>7</v>
      </c>
      <c r="C61" s="29" t="n">
        <f aca="false">SUMIF('Sales Data'!$A$5:$A$558,A61,'Sales Data'!$J$5:$J$558)</f>
        <v>81</v>
      </c>
      <c r="D61" s="31" t="n">
        <f aca="false">AVERAGE(B55:B61)</f>
        <v>9.14285714285714</v>
      </c>
      <c r="E61" s="31" t="n">
        <f aca="false">AVERAGE(B54:B60)</f>
        <v>9</v>
      </c>
      <c r="F61" s="22" t="n">
        <f aca="false">B60</f>
        <v>9</v>
      </c>
      <c r="G61" s="31" t="n">
        <f aca="false">ABS(B61-E61)</f>
        <v>2</v>
      </c>
      <c r="H61" s="31" t="n">
        <f aca="false">ABS(B61-F61)</f>
        <v>2</v>
      </c>
    </row>
    <row r="62" customFormat="false" ht="15" hidden="false" customHeight="false" outlineLevel="0" collapsed="false">
      <c r="A62" s="37" t="n">
        <v>46148</v>
      </c>
      <c r="B62" s="22" t="n">
        <f aca="false">COUNTIF('Sales Data'!$A$5:$A$558,A62)</f>
        <v>6</v>
      </c>
      <c r="C62" s="29" t="n">
        <f aca="false">SUMIF('Sales Data'!$A$5:$A$558,A62,'Sales Data'!$J$5:$J$558)</f>
        <v>67.5</v>
      </c>
      <c r="D62" s="31" t="n">
        <f aca="false">AVERAGE(B56:B62)</f>
        <v>8.57142857142857</v>
      </c>
      <c r="E62" s="31" t="n">
        <f aca="false">AVERAGE(B55:B61)</f>
        <v>9.14285714285714</v>
      </c>
      <c r="F62" s="22" t="n">
        <f aca="false">B61</f>
        <v>7</v>
      </c>
      <c r="G62" s="31" t="n">
        <f aca="false">ABS(B62-E62)</f>
        <v>3.14285714285714</v>
      </c>
      <c r="H62" s="31" t="n">
        <f aca="false">ABS(B62-F62)</f>
        <v>1</v>
      </c>
    </row>
    <row r="63" customFormat="false" ht="15" hidden="false" customHeight="false" outlineLevel="0" collapsed="false">
      <c r="A63" s="37" t="n">
        <v>46149</v>
      </c>
      <c r="B63" s="22" t="n">
        <f aca="false">COUNTIF('Sales Data'!$A$5:$A$558,A63)</f>
        <v>4</v>
      </c>
      <c r="C63" s="29" t="n">
        <f aca="false">SUMIF('Sales Data'!$A$5:$A$558,A63,'Sales Data'!$J$5:$J$558)</f>
        <v>40</v>
      </c>
      <c r="D63" s="31" t="n">
        <f aca="false">AVERAGE(B57:B63)</f>
        <v>7.85714285714286</v>
      </c>
      <c r="E63" s="31" t="n">
        <f aca="false">AVERAGE(B56:B62)</f>
        <v>8.57142857142857</v>
      </c>
      <c r="F63" s="22" t="n">
        <f aca="false">B62</f>
        <v>6</v>
      </c>
      <c r="G63" s="31" t="n">
        <f aca="false">ABS(B63-E63)</f>
        <v>4.57142857142857</v>
      </c>
      <c r="H63" s="31" t="n">
        <f aca="false">ABS(B63-F63)</f>
        <v>2</v>
      </c>
    </row>
    <row r="64" customFormat="false" ht="15" hidden="false" customHeight="false" outlineLevel="0" collapsed="false">
      <c r="A64" s="37" t="n">
        <v>46150</v>
      </c>
      <c r="B64" s="22" t="n">
        <f aca="false">COUNTIF('Sales Data'!$A$5:$A$558,A64)</f>
        <v>3</v>
      </c>
      <c r="C64" s="29" t="n">
        <f aca="false">SUMIF('Sales Data'!$A$5:$A$558,A64,'Sales Data'!$J$5:$J$558)</f>
        <v>40.3</v>
      </c>
      <c r="D64" s="31" t="n">
        <f aca="false">AVERAGE(B58:B64)</f>
        <v>6.85714285714286</v>
      </c>
      <c r="E64" s="31" t="n">
        <f aca="false">AVERAGE(B57:B63)</f>
        <v>7.85714285714286</v>
      </c>
      <c r="F64" s="22" t="n">
        <f aca="false">B63</f>
        <v>4</v>
      </c>
      <c r="G64" s="31" t="n">
        <f aca="false">ABS(B64-E64)</f>
        <v>4.85714285714286</v>
      </c>
      <c r="H64" s="31" t="n">
        <f aca="false">ABS(B64-F64)</f>
        <v>1</v>
      </c>
    </row>
    <row r="65" customFormat="false" ht="15" hidden="false" customHeight="false" outlineLevel="0" collapsed="false">
      <c r="A65" s="37" t="n">
        <v>46151</v>
      </c>
      <c r="B65" s="22" t="n">
        <f aca="false">COUNTIF('Sales Data'!$A$5:$A$558,A65)</f>
        <v>4</v>
      </c>
      <c r="C65" s="29" t="n">
        <f aca="false">SUMIF('Sales Data'!$A$5:$A$558,A65,'Sales Data'!$J$5:$J$558)</f>
        <v>58.99</v>
      </c>
      <c r="D65" s="31" t="n">
        <f aca="false">AVERAGE(B59:B65)</f>
        <v>6.42857142857143</v>
      </c>
      <c r="E65" s="31" t="n">
        <f aca="false">AVERAGE(B58:B64)</f>
        <v>6.85714285714286</v>
      </c>
      <c r="F65" s="22" t="n">
        <f aca="false">B64</f>
        <v>3</v>
      </c>
      <c r="G65" s="31" t="n">
        <f aca="false">ABS(B65-E65)</f>
        <v>2.85714285714286</v>
      </c>
      <c r="H65" s="31" t="n">
        <f aca="false">ABS(B65-F65)</f>
        <v>1</v>
      </c>
    </row>
    <row r="66" customFormat="false" ht="15" hidden="false" customHeight="false" outlineLevel="0" collapsed="false">
      <c r="A66" s="37" t="n">
        <v>46152</v>
      </c>
      <c r="B66" s="22" t="n">
        <f aca="false">COUNTIF('Sales Data'!$A$5:$A$558,A66)</f>
        <v>0</v>
      </c>
      <c r="C66" s="29" t="n">
        <f aca="false">SUMIF('Sales Data'!$A$5:$A$558,A66,'Sales Data'!$J$5:$J$558)</f>
        <v>0</v>
      </c>
      <c r="D66" s="31" t="n">
        <f aca="false">AVERAGE(B60:B66)</f>
        <v>4.71428571428571</v>
      </c>
      <c r="E66" s="31" t="n">
        <f aca="false">AVERAGE(B59:B65)</f>
        <v>6.42857142857143</v>
      </c>
      <c r="F66" s="22" t="n">
        <f aca="false">B65</f>
        <v>4</v>
      </c>
      <c r="G66" s="31" t="n">
        <f aca="false">ABS(B66-E66)</f>
        <v>6.42857142857143</v>
      </c>
      <c r="H66" s="31" t="n">
        <f aca="false">ABS(B66-F66)</f>
        <v>4</v>
      </c>
    </row>
    <row r="67" customFormat="false" ht="15" hidden="false" customHeight="false" outlineLevel="0" collapsed="false">
      <c r="A67" s="37" t="n">
        <v>46153</v>
      </c>
      <c r="B67" s="22" t="n">
        <f aca="false">COUNTIF('Sales Data'!$A$5:$A$558,A67)</f>
        <v>1</v>
      </c>
      <c r="C67" s="29" t="n">
        <f aca="false">SUMIF('Sales Data'!$A$5:$A$558,A67,'Sales Data'!$J$5:$J$558)</f>
        <v>14</v>
      </c>
      <c r="D67" s="31" t="n">
        <f aca="false">AVERAGE(B61:B67)</f>
        <v>3.57142857142857</v>
      </c>
      <c r="E67" s="31" t="n">
        <f aca="false">AVERAGE(B60:B66)</f>
        <v>4.71428571428571</v>
      </c>
      <c r="F67" s="22" t="n">
        <f aca="false">B66</f>
        <v>0</v>
      </c>
      <c r="G67" s="31" t="n">
        <f aca="false">ABS(B67-E67)</f>
        <v>3.71428571428571</v>
      </c>
      <c r="H67" s="31" t="n">
        <f aca="false">ABS(B67-F67)</f>
        <v>1</v>
      </c>
    </row>
    <row r="68" customFormat="false" ht="15" hidden="false" customHeight="false" outlineLevel="0" collapsed="false">
      <c r="A68" s="37" t="n">
        <v>46154</v>
      </c>
      <c r="B68" s="22" t="n">
        <f aca="false">COUNTIF('Sales Data'!$A$5:$A$558,A68)</f>
        <v>4</v>
      </c>
      <c r="C68" s="29" t="n">
        <f aca="false">SUMIF('Sales Data'!$A$5:$A$558,A68,'Sales Data'!$J$5:$J$558)</f>
        <v>54.8</v>
      </c>
      <c r="D68" s="31" t="n">
        <f aca="false">AVERAGE(B62:B68)</f>
        <v>3.14285714285714</v>
      </c>
      <c r="E68" s="31" t="n">
        <f aca="false">AVERAGE(B61:B67)</f>
        <v>3.57142857142857</v>
      </c>
      <c r="F68" s="22" t="n">
        <f aca="false">B67</f>
        <v>1</v>
      </c>
      <c r="G68" s="31" t="n">
        <f aca="false">ABS(B68-E68)</f>
        <v>0.428571428571428</v>
      </c>
      <c r="H68" s="31" t="n">
        <f aca="false">ABS(B68-F68)</f>
        <v>3</v>
      </c>
    </row>
    <row r="69" customFormat="false" ht="15" hidden="false" customHeight="false" outlineLevel="0" collapsed="false">
      <c r="A69" s="37" t="n">
        <v>46155</v>
      </c>
      <c r="B69" s="22" t="n">
        <f aca="false">COUNTIF('Sales Data'!$A$5:$A$558,A69)</f>
        <v>5</v>
      </c>
      <c r="C69" s="29" t="n">
        <f aca="false">SUMIF('Sales Data'!$A$5:$A$558,A69,'Sales Data'!$J$5:$J$558)</f>
        <v>62.25</v>
      </c>
      <c r="D69" s="31" t="n">
        <f aca="false">AVERAGE(B63:B69)</f>
        <v>3</v>
      </c>
      <c r="E69" s="31" t="n">
        <f aca="false">AVERAGE(B62:B68)</f>
        <v>3.14285714285714</v>
      </c>
      <c r="F69" s="22" t="n">
        <f aca="false">B68</f>
        <v>4</v>
      </c>
      <c r="G69" s="31" t="n">
        <f aca="false">ABS(B69-E69)</f>
        <v>1.85714285714286</v>
      </c>
      <c r="H69" s="31" t="n">
        <f aca="false">ABS(B69-F69)</f>
        <v>1</v>
      </c>
    </row>
    <row r="70" customFormat="false" ht="15" hidden="false" customHeight="false" outlineLevel="0" collapsed="false">
      <c r="A70" s="37" t="n">
        <v>46156</v>
      </c>
      <c r="B70" s="22" t="n">
        <f aca="false">COUNTIF('Sales Data'!$A$5:$A$558,A70)</f>
        <v>8</v>
      </c>
      <c r="C70" s="29" t="n">
        <f aca="false">SUMIF('Sales Data'!$A$5:$A$558,A70,'Sales Data'!$J$5:$J$558)</f>
        <v>110</v>
      </c>
      <c r="D70" s="31" t="n">
        <f aca="false">AVERAGE(B64:B70)</f>
        <v>3.57142857142857</v>
      </c>
      <c r="E70" s="31" t="n">
        <f aca="false">AVERAGE(B63:B69)</f>
        <v>3</v>
      </c>
      <c r="F70" s="22" t="n">
        <f aca="false">B69</f>
        <v>5</v>
      </c>
      <c r="G70" s="31" t="n">
        <f aca="false">ABS(B70-E70)</f>
        <v>5</v>
      </c>
      <c r="H70" s="31" t="n">
        <f aca="false">ABS(B70-F70)</f>
        <v>3</v>
      </c>
    </row>
    <row r="71" customFormat="false" ht="15" hidden="false" customHeight="false" outlineLevel="0" collapsed="false">
      <c r="A71" s="37" t="n">
        <v>46157</v>
      </c>
      <c r="B71" s="22" t="n">
        <f aca="false">COUNTIF('Sales Data'!$A$5:$A$558,A71)</f>
        <v>5</v>
      </c>
      <c r="C71" s="29" t="n">
        <f aca="false">SUMIF('Sales Data'!$A$5:$A$558,A71,'Sales Data'!$J$5:$J$558)</f>
        <v>63</v>
      </c>
      <c r="D71" s="31" t="n">
        <f aca="false">AVERAGE(B65:B71)</f>
        <v>3.85714285714286</v>
      </c>
      <c r="E71" s="31" t="n">
        <f aca="false">AVERAGE(B64:B70)</f>
        <v>3.57142857142857</v>
      </c>
      <c r="F71" s="22" t="n">
        <f aca="false">B70</f>
        <v>8</v>
      </c>
      <c r="G71" s="31" t="n">
        <f aca="false">ABS(B71-E71)</f>
        <v>1.42857142857143</v>
      </c>
      <c r="H71" s="31" t="n">
        <f aca="false">ABS(B71-F71)</f>
        <v>3</v>
      </c>
    </row>
    <row r="72" customFormat="false" ht="15" hidden="false" customHeight="false" outlineLevel="0" collapsed="false">
      <c r="A72" s="37" t="n">
        <v>46158</v>
      </c>
      <c r="B72" s="22" t="n">
        <f aca="false">COUNTIF('Sales Data'!$A$5:$A$558,A72)</f>
        <v>10</v>
      </c>
      <c r="C72" s="29" t="n">
        <f aca="false">SUMIF('Sales Data'!$A$5:$A$558,A72,'Sales Data'!$J$5:$J$558)</f>
        <v>121</v>
      </c>
      <c r="D72" s="31" t="n">
        <f aca="false">AVERAGE(B66:B72)</f>
        <v>4.71428571428571</v>
      </c>
      <c r="E72" s="31" t="n">
        <f aca="false">AVERAGE(B65:B71)</f>
        <v>3.85714285714286</v>
      </c>
      <c r="F72" s="22" t="n">
        <f aca="false">B71</f>
        <v>5</v>
      </c>
      <c r="G72" s="31" t="n">
        <f aca="false">ABS(B72-E72)</f>
        <v>6.14285714285714</v>
      </c>
      <c r="H72" s="31" t="n">
        <f aca="false">ABS(B72-F72)</f>
        <v>5</v>
      </c>
    </row>
    <row r="73" customFormat="false" ht="15" hidden="false" customHeight="false" outlineLevel="0" collapsed="false">
      <c r="A73" s="37" t="n">
        <v>46159</v>
      </c>
      <c r="B73" s="22" t="n">
        <f aca="false">COUNTIF('Sales Data'!$A$5:$A$558,A73)</f>
        <v>8</v>
      </c>
      <c r="C73" s="29" t="n">
        <f aca="false">SUMIF('Sales Data'!$A$5:$A$558,A73,'Sales Data'!$J$5:$J$558)</f>
        <v>90</v>
      </c>
      <c r="D73" s="31" t="n">
        <f aca="false">AVERAGE(B67:B73)</f>
        <v>5.85714285714286</v>
      </c>
      <c r="E73" s="31" t="n">
        <f aca="false">AVERAGE(B66:B72)</f>
        <v>4.71428571428571</v>
      </c>
      <c r="F73" s="22" t="n">
        <f aca="false">B72</f>
        <v>10</v>
      </c>
      <c r="G73" s="31" t="n">
        <f aca="false">ABS(B73-E73)</f>
        <v>3.28571428571429</v>
      </c>
      <c r="H73" s="31" t="n">
        <f aca="false">ABS(B73-F73)</f>
        <v>2</v>
      </c>
    </row>
    <row r="74" customFormat="false" ht="15" hidden="false" customHeight="false" outlineLevel="0" collapsed="false">
      <c r="A74" s="37" t="n">
        <v>46160</v>
      </c>
      <c r="B74" s="22" t="n">
        <f aca="false">COUNTIF('Sales Data'!$A$5:$A$558,A74)</f>
        <v>5</v>
      </c>
      <c r="C74" s="29" t="n">
        <f aca="false">SUMIF('Sales Data'!$A$5:$A$558,A74,'Sales Data'!$J$5:$J$558)</f>
        <v>52</v>
      </c>
      <c r="D74" s="31" t="n">
        <f aca="false">AVERAGE(B68:B74)</f>
        <v>6.42857142857143</v>
      </c>
      <c r="E74" s="31" t="n">
        <f aca="false">AVERAGE(B67:B73)</f>
        <v>5.85714285714286</v>
      </c>
      <c r="F74" s="22" t="n">
        <f aca="false">B73</f>
        <v>8</v>
      </c>
      <c r="G74" s="31" t="n">
        <f aca="false">ABS(B74-E74)</f>
        <v>0.857142857142857</v>
      </c>
      <c r="H74" s="31" t="n">
        <f aca="false">ABS(B74-F74)</f>
        <v>3</v>
      </c>
    </row>
    <row r="75" customFormat="false" ht="15" hidden="false" customHeight="false" outlineLevel="0" collapsed="false">
      <c r="A75" s="37" t="n">
        <v>46161</v>
      </c>
      <c r="B75" s="22" t="n">
        <f aca="false">COUNTIF('Sales Data'!$A$5:$A$558,A75)</f>
        <v>7</v>
      </c>
      <c r="C75" s="29" t="n">
        <f aca="false">SUMIF('Sales Data'!$A$5:$A$558,A75,'Sales Data'!$J$5:$J$558)</f>
        <v>104.55</v>
      </c>
      <c r="D75" s="31" t="n">
        <f aca="false">AVERAGE(B69:B75)</f>
        <v>6.85714285714286</v>
      </c>
      <c r="E75" s="31" t="n">
        <f aca="false">AVERAGE(B68:B74)</f>
        <v>6.42857142857143</v>
      </c>
      <c r="F75" s="22" t="n">
        <f aca="false">B74</f>
        <v>5</v>
      </c>
      <c r="G75" s="31" t="n">
        <f aca="false">ABS(B75-E75)</f>
        <v>0.571428571428571</v>
      </c>
      <c r="H75" s="31" t="n">
        <f aca="false">ABS(B75-F75)</f>
        <v>2</v>
      </c>
    </row>
    <row r="76" customFormat="false" ht="15" hidden="false" customHeight="false" outlineLevel="0" collapsed="false">
      <c r="A76" s="37" t="n">
        <v>46162</v>
      </c>
      <c r="B76" s="22" t="n">
        <f aca="false">COUNTIF('Sales Data'!$A$5:$A$558,A76)</f>
        <v>10</v>
      </c>
      <c r="C76" s="29" t="n">
        <f aca="false">SUMIF('Sales Data'!$A$5:$A$558,A76,'Sales Data'!$J$5:$J$558)</f>
        <v>161.85</v>
      </c>
      <c r="D76" s="31" t="n">
        <f aca="false">AVERAGE(B70:B76)</f>
        <v>7.57142857142857</v>
      </c>
      <c r="E76" s="31" t="n">
        <f aca="false">AVERAGE(B69:B75)</f>
        <v>6.85714285714286</v>
      </c>
      <c r="F76" s="22" t="n">
        <f aca="false">B75</f>
        <v>7</v>
      </c>
      <c r="G76" s="31" t="n">
        <f aca="false">ABS(B76-E76)</f>
        <v>3.14285714285714</v>
      </c>
      <c r="H76" s="31" t="n">
        <f aca="false">ABS(B76-F76)</f>
        <v>3</v>
      </c>
    </row>
    <row r="77" customFormat="false" ht="15" hidden="false" customHeight="false" outlineLevel="0" collapsed="false">
      <c r="A77" s="37" t="n">
        <v>46163</v>
      </c>
      <c r="B77" s="22" t="n">
        <f aca="false">COUNTIF('Sales Data'!$A$5:$A$558,A77)</f>
        <v>8</v>
      </c>
      <c r="C77" s="29" t="n">
        <f aca="false">SUMIF('Sales Data'!$A$5:$A$558,A77,'Sales Data'!$J$5:$J$558)</f>
        <v>95.2</v>
      </c>
      <c r="D77" s="31" t="n">
        <f aca="false">AVERAGE(B71:B77)</f>
        <v>7.57142857142857</v>
      </c>
      <c r="E77" s="31" t="n">
        <f aca="false">AVERAGE(B70:B76)</f>
        <v>7.57142857142857</v>
      </c>
      <c r="F77" s="22" t="n">
        <f aca="false">B76</f>
        <v>10</v>
      </c>
      <c r="G77" s="31" t="n">
        <f aca="false">ABS(B77-E77)</f>
        <v>0.428571428571429</v>
      </c>
      <c r="H77" s="31" t="n">
        <f aca="false">ABS(B77-F77)</f>
        <v>2</v>
      </c>
    </row>
    <row r="78" customFormat="false" ht="15" hidden="false" customHeight="false" outlineLevel="0" collapsed="false">
      <c r="A78" s="37" t="n">
        <v>46164</v>
      </c>
      <c r="B78" s="22" t="n">
        <f aca="false">COUNTIF('Sales Data'!$A$5:$A$558,A78)</f>
        <v>8</v>
      </c>
      <c r="C78" s="29" t="n">
        <f aca="false">SUMIF('Sales Data'!$A$5:$A$558,A78,'Sales Data'!$J$5:$J$558)</f>
        <v>90.1</v>
      </c>
      <c r="D78" s="31" t="n">
        <f aca="false">AVERAGE(B72:B78)</f>
        <v>8</v>
      </c>
      <c r="E78" s="31" t="n">
        <f aca="false">AVERAGE(B71:B77)</f>
        <v>7.57142857142857</v>
      </c>
      <c r="F78" s="22" t="n">
        <f aca="false">B77</f>
        <v>8</v>
      </c>
      <c r="G78" s="31" t="n">
        <f aca="false">ABS(B78-E78)</f>
        <v>0.428571428571429</v>
      </c>
      <c r="H78" s="31" t="n">
        <f aca="false">ABS(B78-F78)</f>
        <v>0</v>
      </c>
    </row>
    <row r="79" customFormat="false" ht="15" hidden="false" customHeight="false" outlineLevel="0" collapsed="false">
      <c r="A79" s="37" t="n">
        <v>46165</v>
      </c>
      <c r="B79" s="22" t="n">
        <f aca="false">COUNTIF('Sales Data'!$A$5:$A$558,A79)</f>
        <v>5</v>
      </c>
      <c r="C79" s="29" t="n">
        <f aca="false">SUMIF('Sales Data'!$A$5:$A$558,A79,'Sales Data'!$J$5:$J$558)</f>
        <v>58.5</v>
      </c>
      <c r="D79" s="31" t="n">
        <f aca="false">AVERAGE(B73:B79)</f>
        <v>7.28571428571429</v>
      </c>
      <c r="E79" s="31" t="n">
        <f aca="false">AVERAGE(B72:B78)</f>
        <v>8</v>
      </c>
      <c r="F79" s="22" t="n">
        <f aca="false">B78</f>
        <v>8</v>
      </c>
      <c r="G79" s="31" t="n">
        <f aca="false">ABS(B79-E79)</f>
        <v>3</v>
      </c>
      <c r="H79" s="31" t="n">
        <f aca="false">ABS(B79-F79)</f>
        <v>3</v>
      </c>
    </row>
    <row r="80" customFormat="false" ht="15" hidden="false" customHeight="false" outlineLevel="0" collapsed="false">
      <c r="A80" s="37" t="n">
        <v>46166</v>
      </c>
      <c r="B80" s="22" t="n">
        <f aca="false">COUNTIF('Sales Data'!$A$5:$A$558,A80)</f>
        <v>4</v>
      </c>
      <c r="C80" s="29" t="n">
        <f aca="false">SUMIF('Sales Data'!$A$5:$A$558,A80,'Sales Data'!$J$5:$J$558)</f>
        <v>54</v>
      </c>
      <c r="D80" s="31" t="n">
        <f aca="false">AVERAGE(B74:B80)</f>
        <v>6.71428571428571</v>
      </c>
      <c r="E80" s="31" t="n">
        <f aca="false">AVERAGE(B73:B79)</f>
        <v>7.28571428571429</v>
      </c>
      <c r="F80" s="22" t="n">
        <f aca="false">B79</f>
        <v>5</v>
      </c>
      <c r="G80" s="31" t="n">
        <f aca="false">ABS(B80-E80)</f>
        <v>3.28571428571429</v>
      </c>
      <c r="H80" s="31" t="n">
        <f aca="false">ABS(B80-F80)</f>
        <v>1</v>
      </c>
    </row>
    <row r="81" customFormat="false" ht="15" hidden="false" customHeight="false" outlineLevel="0" collapsed="false">
      <c r="A81" s="37" t="n">
        <v>46167</v>
      </c>
      <c r="B81" s="22" t="n">
        <f aca="false">COUNTIF('Sales Data'!$A$5:$A$558,A81)</f>
        <v>5</v>
      </c>
      <c r="C81" s="29" t="n">
        <f aca="false">SUMIF('Sales Data'!$A$5:$A$558,A81,'Sales Data'!$J$5:$J$558)</f>
        <v>54.5</v>
      </c>
      <c r="D81" s="31" t="n">
        <f aca="false">AVERAGE(B75:B81)</f>
        <v>6.71428571428571</v>
      </c>
      <c r="E81" s="31" t="n">
        <f aca="false">AVERAGE(B74:B80)</f>
        <v>6.71428571428571</v>
      </c>
      <c r="F81" s="22" t="n">
        <f aca="false">B80</f>
        <v>4</v>
      </c>
      <c r="G81" s="31" t="n">
        <f aca="false">ABS(B81-E81)</f>
        <v>1.71428571428571</v>
      </c>
      <c r="H81" s="31" t="n">
        <f aca="false">ABS(B81-F81)</f>
        <v>1</v>
      </c>
    </row>
    <row r="82" customFormat="false" ht="15" hidden="false" customHeight="false" outlineLevel="0" collapsed="false">
      <c r="A82" s="37" t="n">
        <v>46168</v>
      </c>
      <c r="B82" s="22" t="n">
        <f aca="false">COUNTIF('Sales Data'!$A$5:$A$558,A82)</f>
        <v>2</v>
      </c>
      <c r="C82" s="29" t="n">
        <f aca="false">SUMIF('Sales Data'!$A$5:$A$558,A82,'Sales Data'!$J$5:$J$558)</f>
        <v>22.5</v>
      </c>
      <c r="D82" s="31" t="n">
        <f aca="false">AVERAGE(B76:B82)</f>
        <v>6</v>
      </c>
      <c r="E82" s="31" t="n">
        <f aca="false">AVERAGE(B75:B81)</f>
        <v>6.71428571428571</v>
      </c>
      <c r="F82" s="22" t="n">
        <f aca="false">B81</f>
        <v>5</v>
      </c>
      <c r="G82" s="31" t="n">
        <f aca="false">ABS(B82-E82)</f>
        <v>4.71428571428571</v>
      </c>
      <c r="H82" s="31" t="n">
        <f aca="false">ABS(B82-F82)</f>
        <v>3</v>
      </c>
    </row>
    <row r="83" customFormat="false" ht="15" hidden="false" customHeight="false" outlineLevel="0" collapsed="false">
      <c r="A83" s="37" t="n">
        <v>46169</v>
      </c>
      <c r="B83" s="22" t="n">
        <f aca="false">COUNTIF('Sales Data'!$A$5:$A$558,A83)</f>
        <v>1</v>
      </c>
      <c r="C83" s="29" t="n">
        <f aca="false">SUMIF('Sales Data'!$A$5:$A$558,A83,'Sales Data'!$J$5:$J$558)</f>
        <v>16</v>
      </c>
      <c r="D83" s="31" t="n">
        <f aca="false">AVERAGE(B77:B83)</f>
        <v>4.71428571428571</v>
      </c>
      <c r="E83" s="31" t="n">
        <f aca="false">AVERAGE(B76:B82)</f>
        <v>6</v>
      </c>
      <c r="F83" s="22" t="n">
        <f aca="false">B82</f>
        <v>2</v>
      </c>
      <c r="G83" s="31" t="n">
        <f aca="false">ABS(B83-E83)</f>
        <v>5</v>
      </c>
      <c r="H83" s="31" t="n">
        <f aca="false">ABS(B83-F83)</f>
        <v>1</v>
      </c>
    </row>
    <row r="84" customFormat="false" ht="15" hidden="false" customHeight="false" outlineLevel="0" collapsed="false">
      <c r="A84" s="37" t="n">
        <v>46170</v>
      </c>
      <c r="B84" s="22" t="n">
        <f aca="false">COUNTIF('Sales Data'!$A$5:$A$558,A84)</f>
        <v>4</v>
      </c>
      <c r="C84" s="29" t="n">
        <f aca="false">SUMIF('Sales Data'!$A$5:$A$558,A84,'Sales Data'!$J$5:$J$558)</f>
        <v>51</v>
      </c>
      <c r="D84" s="31" t="n">
        <f aca="false">AVERAGE(B78:B84)</f>
        <v>4.14285714285714</v>
      </c>
      <c r="E84" s="31" t="n">
        <f aca="false">AVERAGE(B77:B83)</f>
        <v>4.71428571428571</v>
      </c>
      <c r="F84" s="22" t="n">
        <f aca="false">B83</f>
        <v>1</v>
      </c>
      <c r="G84" s="31" t="n">
        <f aca="false">ABS(B84-E84)</f>
        <v>0.714285714285714</v>
      </c>
      <c r="H84" s="31" t="n">
        <f aca="false">ABS(B84-F84)</f>
        <v>3</v>
      </c>
    </row>
    <row r="85" customFormat="false" ht="15" hidden="false" customHeight="false" outlineLevel="0" collapsed="false">
      <c r="A85" s="37" t="n">
        <v>46171</v>
      </c>
      <c r="B85" s="22" t="n">
        <f aca="false">COUNTIF('Sales Data'!$A$5:$A$558,A85)</f>
        <v>6</v>
      </c>
      <c r="C85" s="29" t="n">
        <f aca="false">SUMIF('Sales Data'!$A$5:$A$558,A85,'Sales Data'!$J$5:$J$558)</f>
        <v>69.67</v>
      </c>
      <c r="D85" s="31" t="n">
        <f aca="false">AVERAGE(B79:B85)</f>
        <v>3.85714285714286</v>
      </c>
      <c r="E85" s="31" t="n">
        <f aca="false">AVERAGE(B78:B84)</f>
        <v>4.14285714285714</v>
      </c>
      <c r="F85" s="22" t="n">
        <f aca="false">B84</f>
        <v>4</v>
      </c>
      <c r="G85" s="31" t="n">
        <f aca="false">ABS(B85-E85)</f>
        <v>1.85714285714286</v>
      </c>
      <c r="H85" s="31" t="n">
        <f aca="false">ABS(B85-F85)</f>
        <v>2</v>
      </c>
    </row>
    <row r="86" customFormat="false" ht="15" hidden="false" customHeight="false" outlineLevel="0" collapsed="false">
      <c r="A86" s="37" t="n">
        <v>46172</v>
      </c>
      <c r="B86" s="22" t="n">
        <f aca="false">COUNTIF('Sales Data'!$A$5:$A$558,A86)</f>
        <v>3</v>
      </c>
      <c r="C86" s="29" t="n">
        <f aca="false">SUMIF('Sales Data'!$A$5:$A$558,A86,'Sales Data'!$J$5:$J$558)</f>
        <v>42.5</v>
      </c>
      <c r="D86" s="31" t="n">
        <f aca="false">AVERAGE(B80:B86)</f>
        <v>3.57142857142857</v>
      </c>
      <c r="E86" s="31" t="n">
        <f aca="false">AVERAGE(B79:B85)</f>
        <v>3.85714285714286</v>
      </c>
      <c r="F86" s="22" t="n">
        <f aca="false">B85</f>
        <v>6</v>
      </c>
      <c r="G86" s="31" t="n">
        <f aca="false">ABS(B86-E86)</f>
        <v>0.857142857142857</v>
      </c>
      <c r="H86" s="31" t="n">
        <f aca="false">ABS(B86-F86)</f>
        <v>3</v>
      </c>
    </row>
    <row r="87" customFormat="false" ht="15" hidden="false" customHeight="false" outlineLevel="0" collapsed="false">
      <c r="A87" s="37" t="n">
        <v>46173</v>
      </c>
      <c r="B87" s="22" t="n">
        <f aca="false">COUNTIF('Sales Data'!$A$5:$A$558,A87)</f>
        <v>3</v>
      </c>
      <c r="C87" s="29" t="n">
        <f aca="false">SUMIF('Sales Data'!$A$5:$A$558,A87,'Sales Data'!$J$5:$J$558)</f>
        <v>38</v>
      </c>
      <c r="D87" s="31" t="n">
        <f aca="false">AVERAGE(B81:B87)</f>
        <v>3.42857142857143</v>
      </c>
      <c r="E87" s="31" t="n">
        <f aca="false">AVERAGE(B80:B86)</f>
        <v>3.57142857142857</v>
      </c>
      <c r="F87" s="22" t="n">
        <f aca="false">B86</f>
        <v>3</v>
      </c>
      <c r="G87" s="31" t="n">
        <f aca="false">ABS(B87-E87)</f>
        <v>0.571428571428572</v>
      </c>
      <c r="H87" s="31" t="n">
        <f aca="false">ABS(B87-F87)</f>
        <v>0</v>
      </c>
    </row>
    <row r="88" customFormat="false" ht="15" hidden="false" customHeight="false" outlineLevel="0" collapsed="false">
      <c r="A88" s="37" t="n">
        <v>46174</v>
      </c>
      <c r="B88" s="22" t="n">
        <f aca="false">COUNTIF('Sales Data'!$A$5:$A$558,A88)</f>
        <v>4</v>
      </c>
      <c r="C88" s="29" t="n">
        <f aca="false">SUMIF('Sales Data'!$A$5:$A$558,A88,'Sales Data'!$J$5:$J$558)</f>
        <v>92</v>
      </c>
      <c r="D88" s="31" t="n">
        <f aca="false">AVERAGE(B82:B88)</f>
        <v>3.28571428571429</v>
      </c>
      <c r="E88" s="31" t="n">
        <f aca="false">AVERAGE(B81:B87)</f>
        <v>3.42857142857143</v>
      </c>
      <c r="F88" s="22" t="n">
        <f aca="false">B87</f>
        <v>3</v>
      </c>
      <c r="G88" s="31" t="n">
        <f aca="false">ABS(B88-E88)</f>
        <v>0.571428571428572</v>
      </c>
      <c r="H88" s="31" t="n">
        <f aca="false">ABS(B88-F88)</f>
        <v>1</v>
      </c>
    </row>
    <row r="89" customFormat="false" ht="15" hidden="false" customHeight="false" outlineLevel="0" collapsed="false">
      <c r="A89" s="37" t="n">
        <v>46175</v>
      </c>
      <c r="B89" s="22" t="n">
        <f aca="false">COUNTIF('Sales Data'!$A$5:$A$558,A89)</f>
        <v>5</v>
      </c>
      <c r="C89" s="29" t="n">
        <f aca="false">SUMIF('Sales Data'!$A$5:$A$558,A89,'Sales Data'!$J$5:$J$558)</f>
        <v>63.8</v>
      </c>
      <c r="D89" s="31" t="n">
        <f aca="false">AVERAGE(B83:B89)</f>
        <v>3.71428571428571</v>
      </c>
      <c r="E89" s="31" t="n">
        <f aca="false">AVERAGE(B82:B88)</f>
        <v>3.28571428571429</v>
      </c>
      <c r="F89" s="22" t="n">
        <f aca="false">B88</f>
        <v>4</v>
      </c>
      <c r="G89" s="31" t="n">
        <f aca="false">ABS(B89-E89)</f>
        <v>1.71428571428571</v>
      </c>
      <c r="H89" s="31" t="n">
        <f aca="false">ABS(B89-F89)</f>
        <v>1</v>
      </c>
    </row>
    <row r="90" customFormat="false" ht="15" hidden="false" customHeight="false" outlineLevel="0" collapsed="false">
      <c r="A90" s="37" t="n">
        <v>46176</v>
      </c>
      <c r="B90" s="22" t="n">
        <f aca="false">COUNTIF('Sales Data'!$A$5:$A$558,A90)</f>
        <v>8</v>
      </c>
      <c r="C90" s="29" t="n">
        <f aca="false">SUMIF('Sales Data'!$A$5:$A$558,A90,'Sales Data'!$J$5:$J$558)</f>
        <v>96.5</v>
      </c>
      <c r="D90" s="31" t="n">
        <f aca="false">AVERAGE(B84:B90)</f>
        <v>4.71428571428571</v>
      </c>
      <c r="E90" s="31" t="n">
        <f aca="false">AVERAGE(B83:B89)</f>
        <v>3.71428571428571</v>
      </c>
      <c r="F90" s="22" t="n">
        <f aca="false">B89</f>
        <v>5</v>
      </c>
      <c r="G90" s="31" t="n">
        <f aca="false">ABS(B90-E90)</f>
        <v>4.28571428571429</v>
      </c>
      <c r="H90" s="31" t="n">
        <f aca="false">ABS(B90-F90)</f>
        <v>3</v>
      </c>
    </row>
    <row r="91" customFormat="false" ht="15" hidden="false" customHeight="false" outlineLevel="0" collapsed="false">
      <c r="A91" s="37" t="n">
        <v>46177</v>
      </c>
      <c r="B91" s="22" t="n">
        <f aca="false">COUNTIF('Sales Data'!$A$5:$A$558,A91)</f>
        <v>5</v>
      </c>
      <c r="C91" s="29" t="n">
        <f aca="false">SUMIF('Sales Data'!$A$5:$A$558,A91,'Sales Data'!$J$5:$J$558)</f>
        <v>60.5</v>
      </c>
      <c r="D91" s="31" t="n">
        <f aca="false">AVERAGE(B85:B91)</f>
        <v>4.85714285714286</v>
      </c>
      <c r="E91" s="31" t="n">
        <f aca="false">AVERAGE(B84:B90)</f>
        <v>4.71428571428571</v>
      </c>
      <c r="F91" s="22" t="n">
        <f aca="false">B90</f>
        <v>8</v>
      </c>
      <c r="G91" s="31" t="n">
        <f aca="false">ABS(B91-E91)</f>
        <v>0.285714285714286</v>
      </c>
      <c r="H91" s="31" t="n">
        <f aca="false">ABS(B91-F91)</f>
        <v>3</v>
      </c>
    </row>
    <row r="92" customFormat="false" ht="15" hidden="false" customHeight="false" outlineLevel="0" collapsed="false">
      <c r="A92" s="37" t="n">
        <v>46178</v>
      </c>
      <c r="B92" s="22" t="n">
        <f aca="false">COUNTIF('Sales Data'!$A$5:$A$558,A92)</f>
        <v>3</v>
      </c>
      <c r="C92" s="29" t="n">
        <f aca="false">SUMIF('Sales Data'!$A$5:$A$558,A92,'Sales Data'!$J$5:$J$558)</f>
        <v>35.5</v>
      </c>
      <c r="D92" s="31" t="n">
        <f aca="false">AVERAGE(B86:B92)</f>
        <v>4.42857142857143</v>
      </c>
      <c r="E92" s="31" t="n">
        <f aca="false">AVERAGE(B85:B91)</f>
        <v>4.85714285714286</v>
      </c>
      <c r="F92" s="22" t="n">
        <f aca="false">B91</f>
        <v>5</v>
      </c>
      <c r="G92" s="31" t="n">
        <f aca="false">ABS(B92-E92)</f>
        <v>1.85714285714286</v>
      </c>
      <c r="H92" s="31" t="n">
        <f aca="false">ABS(B92-F92)</f>
        <v>2</v>
      </c>
    </row>
    <row r="93" customFormat="false" ht="15" hidden="false" customHeight="false" outlineLevel="0" collapsed="false">
      <c r="A93" s="37" t="n">
        <v>46179</v>
      </c>
      <c r="B93" s="22" t="n">
        <f aca="false">COUNTIF('Sales Data'!$A$5:$A$558,A93)</f>
        <v>3</v>
      </c>
      <c r="C93" s="29" t="n">
        <f aca="false">SUMIF('Sales Data'!$A$5:$A$558,A93,'Sales Data'!$J$5:$J$558)</f>
        <v>34</v>
      </c>
      <c r="D93" s="31" t="n">
        <f aca="false">AVERAGE(B87:B93)</f>
        <v>4.42857142857143</v>
      </c>
      <c r="E93" s="31" t="n">
        <f aca="false">AVERAGE(B86:B92)</f>
        <v>4.42857142857143</v>
      </c>
      <c r="F93" s="22" t="n">
        <f aca="false">B92</f>
        <v>3</v>
      </c>
      <c r="G93" s="31" t="n">
        <f aca="false">ABS(B93-E93)</f>
        <v>1.42857142857143</v>
      </c>
      <c r="H93" s="31" t="n">
        <f aca="false">ABS(B93-F93)</f>
        <v>0</v>
      </c>
    </row>
    <row r="94" customFormat="false" ht="15" hidden="false" customHeight="false" outlineLevel="0" collapsed="false">
      <c r="A94" s="37" t="n">
        <v>46180</v>
      </c>
      <c r="B94" s="22" t="n">
        <f aca="false">COUNTIF('Sales Data'!$A$5:$A$558,A94)</f>
        <v>0</v>
      </c>
      <c r="C94" s="29" t="n">
        <f aca="false">SUMIF('Sales Data'!$A$5:$A$558,A94,'Sales Data'!$J$5:$J$558)</f>
        <v>0</v>
      </c>
      <c r="D94" s="31" t="n">
        <f aca="false">AVERAGE(B88:B94)</f>
        <v>4</v>
      </c>
      <c r="E94" s="31" t="n">
        <f aca="false">AVERAGE(B87:B93)</f>
        <v>4.42857142857143</v>
      </c>
      <c r="F94" s="22" t="n">
        <f aca="false">B93</f>
        <v>3</v>
      </c>
      <c r="G94" s="31" t="n">
        <f aca="false">ABS(B94-E94)</f>
        <v>4.42857142857143</v>
      </c>
      <c r="H94" s="31" t="n">
        <f aca="false">ABS(B94-F94)</f>
        <v>3</v>
      </c>
    </row>
    <row r="95" customFormat="false" ht="15" hidden="false" customHeight="false" outlineLevel="0" collapsed="false">
      <c r="A95" s="37" t="n">
        <v>46181</v>
      </c>
      <c r="B95" s="22" t="n">
        <f aca="false">COUNTIF('Sales Data'!$A$5:$A$558,A95)</f>
        <v>7</v>
      </c>
      <c r="C95" s="29" t="n">
        <f aca="false">SUMIF('Sales Data'!$A$5:$A$558,A95,'Sales Data'!$J$5:$J$558)</f>
        <v>117</v>
      </c>
      <c r="D95" s="31" t="n">
        <f aca="false">AVERAGE(B89:B95)</f>
        <v>4.42857142857143</v>
      </c>
      <c r="E95" s="31" t="n">
        <f aca="false">AVERAGE(B88:B94)</f>
        <v>4</v>
      </c>
      <c r="F95" s="22" t="n">
        <f aca="false">B94</f>
        <v>0</v>
      </c>
      <c r="G95" s="31" t="n">
        <f aca="false">ABS(B95-E95)</f>
        <v>3</v>
      </c>
      <c r="H95" s="31" t="n">
        <f aca="false">ABS(B95-F95)</f>
        <v>7</v>
      </c>
    </row>
    <row r="96" customFormat="false" ht="15" hidden="false" customHeight="false" outlineLevel="0" collapsed="false">
      <c r="A96" s="37" t="n">
        <v>46182</v>
      </c>
      <c r="B96" s="22" t="n">
        <f aca="false">COUNTIF('Sales Data'!$A$5:$A$558,A96)</f>
        <v>3</v>
      </c>
      <c r="C96" s="29" t="n">
        <f aca="false">SUMIF('Sales Data'!$A$5:$A$558,A96,'Sales Data'!$J$5:$J$558)</f>
        <v>47</v>
      </c>
      <c r="D96" s="31" t="n">
        <f aca="false">AVERAGE(B90:B96)</f>
        <v>4.14285714285714</v>
      </c>
      <c r="E96" s="31" t="n">
        <f aca="false">AVERAGE(B89:B95)</f>
        <v>4.42857142857143</v>
      </c>
      <c r="F96" s="22" t="n">
        <f aca="false">B95</f>
        <v>7</v>
      </c>
      <c r="G96" s="31" t="n">
        <f aca="false">ABS(B96-E96)</f>
        <v>1.42857142857143</v>
      </c>
      <c r="H96" s="31" t="n">
        <f aca="false">ABS(B96-F96)</f>
        <v>4</v>
      </c>
    </row>
    <row r="98" customFormat="false" ht="15" hidden="false" customHeight="false" outlineLevel="0" collapsed="false">
      <c r="A98" s="32" t="s">
        <v>70</v>
      </c>
      <c r="G98" s="38" t="n">
        <f aca="false">AVERAGE(G12:G96)</f>
        <v>2.58487394957983</v>
      </c>
      <c r="H98" s="38" t="n">
        <f aca="false">AVERAGE(H12:H96)</f>
        <v>2.97647058823529</v>
      </c>
    </row>
    <row r="99" customFormat="false" ht="15" hidden="false" customHeight="false" outlineLevel="0" collapsed="false">
      <c r="A99" s="32" t="s">
        <v>71</v>
      </c>
      <c r="G99" s="39" t="n">
        <f aca="false">1-G98/H98</f>
        <v>0.131564088085827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3"/>
    <col collapsed="false" customWidth="true" hidden="false" outlineLevel="0" max="6" min="6" style="0" width="18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3"/>
    <col collapsed="false" customWidth="true" hidden="false" outlineLevel="0" max="10" min="10" style="0" width="12"/>
    <col collapsed="false" customWidth="true" hidden="false" outlineLevel="0" max="12" min="11" style="0" width="10"/>
    <col collapsed="false" customWidth="true" hidden="false" outlineLevel="0" max="13" min="13" style="0" width="3"/>
    <col collapsed="false" customWidth="true" hidden="false" outlineLevel="0" max="14" min="14" style="0" width="12"/>
    <col collapsed="false" customWidth="true" hidden="false" outlineLevel="0" max="15" min="15" style="0" width="10"/>
    <col collapsed="false" customWidth="true" hidden="false" outlineLevel="0" max="17" min="16" style="0" width="3"/>
  </cols>
  <sheetData>
    <row r="1" customFormat="false" ht="19.7" hidden="false" customHeight="false" outlineLevel="0" collapsed="false">
      <c r="A1" s="19" t="s">
        <v>72</v>
      </c>
    </row>
    <row r="2" customFormat="false" ht="15" hidden="false" customHeight="false" outlineLevel="0" collapsed="false">
      <c r="A2" s="20" t="s">
        <v>73</v>
      </c>
    </row>
    <row r="4" customFormat="false" ht="30" hidden="false" customHeight="true" outlineLevel="0" collapsed="false">
      <c r="A4" s="21" t="s">
        <v>74</v>
      </c>
      <c r="B4" s="21" t="s">
        <v>75</v>
      </c>
      <c r="C4" s="21" t="s">
        <v>64</v>
      </c>
      <c r="D4" s="21" t="s">
        <v>76</v>
      </c>
      <c r="F4" s="21" t="s">
        <v>77</v>
      </c>
      <c r="G4" s="21" t="s">
        <v>75</v>
      </c>
      <c r="H4" s="21" t="s">
        <v>64</v>
      </c>
      <c r="J4" s="40" t="s">
        <v>78</v>
      </c>
      <c r="K4" s="40" t="s">
        <v>75</v>
      </c>
      <c r="L4" s="40" t="s">
        <v>76</v>
      </c>
      <c r="N4" s="21" t="s">
        <v>79</v>
      </c>
      <c r="O4" s="21" t="s">
        <v>80</v>
      </c>
    </row>
    <row r="5" customFormat="false" ht="15" hidden="false" customHeight="false" outlineLevel="0" collapsed="false">
      <c r="A5" s="22" t="s">
        <v>81</v>
      </c>
      <c r="B5" s="22" t="n">
        <f aca="false">COUNTIF('Sales Data'!$D$5:$D$558,A5)</f>
        <v>469</v>
      </c>
      <c r="C5" s="35" t="n">
        <f aca="false">SUMIF('Sales Data'!$D$5:$D$558,A5,'Sales Data'!$J$5:$J$558)</f>
        <v>5826.13</v>
      </c>
      <c r="D5" s="41" t="n">
        <f aca="false">B5/SUM($B$5:$B$8)</f>
        <v>0.846570397111913</v>
      </c>
      <c r="F5" s="22" t="s">
        <v>82</v>
      </c>
      <c r="G5" s="22" t="n">
        <f aca="false">COUNTIF('Sales Data'!$E$5:$E$558,F5)</f>
        <v>52</v>
      </c>
      <c r="H5" s="35" t="n">
        <f aca="false">SUMIF('Sales Data'!$E$5:$E$558,F5,'Sales Data'!$J$5:$J$558)</f>
        <v>696.08</v>
      </c>
      <c r="J5" s="22" t="s">
        <v>83</v>
      </c>
      <c r="K5" s="22" t="n">
        <f aca="false">COUNTIFS('Sales Data'!$C$5:$C$558,"&gt;=0",'Sales Data'!$C$5:$C$558,"&lt;=1")</f>
        <v>138</v>
      </c>
      <c r="L5" s="41" t="n">
        <f aca="false">K5/SUM($K$5:$K$11)</f>
        <v>0.249097472924188</v>
      </c>
      <c r="N5" s="22" t="s">
        <v>84</v>
      </c>
      <c r="O5" s="31" t="n">
        <f aca="false">COUNTIF('Sales Data'!$O$5:$O$558,N5)/SUMPRODUCT(--(TEXT('Daily Demand'!$A$5:$A$96,"ddd")=N5))</f>
        <v>6</v>
      </c>
    </row>
    <row r="6" customFormat="false" ht="15" hidden="false" customHeight="false" outlineLevel="0" collapsed="false">
      <c r="A6" s="22" t="s">
        <v>85</v>
      </c>
      <c r="B6" s="22" t="n">
        <f aca="false">COUNTIF('Sales Data'!$D$5:$D$558,A6)</f>
        <v>60</v>
      </c>
      <c r="C6" s="35" t="n">
        <f aca="false">SUMIF('Sales Data'!$D$5:$D$558,A6,'Sales Data'!$J$5:$J$558)</f>
        <v>834.24</v>
      </c>
      <c r="D6" s="41" t="n">
        <f aca="false">B6/SUM($B$5:$B$8)</f>
        <v>0.108303249097473</v>
      </c>
      <c r="F6" s="22" t="s">
        <v>86</v>
      </c>
      <c r="G6" s="22" t="n">
        <f aca="false">COUNTIF('Sales Data'!$E$5:$E$558,F6)</f>
        <v>21</v>
      </c>
      <c r="H6" s="35" t="n">
        <f aca="false">SUMIF('Sales Data'!$E$5:$E$558,F6,'Sales Data'!$J$5:$J$558)</f>
        <v>266.74</v>
      </c>
      <c r="J6" s="22" t="s">
        <v>87</v>
      </c>
      <c r="K6" s="22" t="n">
        <f aca="false">COUNTIFS('Sales Data'!$C$5:$C$558,"&gt;=2",'Sales Data'!$C$5:$C$558,"&lt;=3")</f>
        <v>130</v>
      </c>
      <c r="L6" s="41" t="n">
        <f aca="false">K6/SUM($K$5:$K$11)</f>
        <v>0.234657039711191</v>
      </c>
      <c r="N6" s="22" t="s">
        <v>88</v>
      </c>
      <c r="O6" s="31" t="n">
        <f aca="false">COUNTIF('Sales Data'!$O$5:$O$558,N6)/SUMPRODUCT(--(TEXT('Daily Demand'!$A$5:$A$96,"ddd")=N6))</f>
        <v>6.57142857142857</v>
      </c>
    </row>
    <row r="7" customFormat="false" ht="15" hidden="false" customHeight="false" outlineLevel="0" collapsed="false">
      <c r="A7" s="22" t="s">
        <v>89</v>
      </c>
      <c r="B7" s="22" t="n">
        <f aca="false">COUNTIF('Sales Data'!$D$5:$D$558,A7)</f>
        <v>24</v>
      </c>
      <c r="C7" s="35" t="n">
        <f aca="false">SUMIF('Sales Data'!$D$5:$D$558,A7,'Sales Data'!$J$5:$J$558)</f>
        <v>361.69</v>
      </c>
      <c r="D7" s="41" t="n">
        <f aca="false">B7/SUM($B$5:$B$8)</f>
        <v>0.0433212996389892</v>
      </c>
      <c r="F7" s="22" t="s">
        <v>90</v>
      </c>
      <c r="G7" s="22" t="n">
        <f aca="false">COUNTIF('Sales Data'!$E$5:$E$558,F7)</f>
        <v>14</v>
      </c>
      <c r="H7" s="35" t="n">
        <f aca="false">SUMIF('Sales Data'!$E$5:$E$558,F7,'Sales Data'!$J$5:$J$558)</f>
        <v>196</v>
      </c>
      <c r="J7" s="22" t="s">
        <v>91</v>
      </c>
      <c r="K7" s="22" t="n">
        <f aca="false">COUNTIFS('Sales Data'!$C$5:$C$558,"&gt;=4",'Sales Data'!$C$5:$C$558,"&lt;=7")</f>
        <v>84</v>
      </c>
      <c r="L7" s="41" t="n">
        <f aca="false">K7/SUM($K$5:$K$11)</f>
        <v>0.151624548736462</v>
      </c>
      <c r="N7" s="22" t="s">
        <v>92</v>
      </c>
      <c r="O7" s="31" t="n">
        <f aca="false">COUNTIF('Sales Data'!$O$5:$O$558,N7)/SUMPRODUCT(--(TEXT('Daily Demand'!$A$5:$A$96,"ddd")=N7))</f>
        <v>6.92307692307692</v>
      </c>
    </row>
    <row r="8" customFormat="false" ht="15" hidden="false" customHeight="false" outlineLevel="0" collapsed="false">
      <c r="A8" s="22" t="s">
        <v>93</v>
      </c>
      <c r="B8" s="22" t="n">
        <f aca="false">COUNTIF('Sales Data'!$D$5:$D$558,A8)</f>
        <v>1</v>
      </c>
      <c r="C8" s="35" t="n">
        <f aca="false">SUMIF('Sales Data'!$D$5:$D$558,A8,'Sales Data'!$J$5:$J$558)</f>
        <v>16</v>
      </c>
      <c r="D8" s="41" t="n">
        <f aca="false">B8/SUM($B$5:$B$8)</f>
        <v>0.00180505415162455</v>
      </c>
      <c r="F8" s="22" t="s">
        <v>94</v>
      </c>
      <c r="G8" s="22" t="n">
        <f aca="false">COUNTIF('Sales Data'!$E$5:$E$558,F8)</f>
        <v>16</v>
      </c>
      <c r="H8" s="35" t="n">
        <f aca="false">SUMIF('Sales Data'!$E$5:$E$558,F8,'Sales Data'!$J$5:$J$558)</f>
        <v>192.75</v>
      </c>
      <c r="J8" s="22" t="s">
        <v>95</v>
      </c>
      <c r="K8" s="22" t="n">
        <f aca="false">COUNTIFS('Sales Data'!$C$5:$C$558,"&gt;=8",'Sales Data'!$C$5:$C$558,"&lt;=14")</f>
        <v>81</v>
      </c>
      <c r="L8" s="41" t="n">
        <f aca="false">K8/SUM($K$5:$K$11)</f>
        <v>0.146209386281588</v>
      </c>
      <c r="N8" s="22" t="s">
        <v>96</v>
      </c>
      <c r="O8" s="31" t="n">
        <f aca="false">COUNTIF('Sales Data'!$O$5:$O$558,N8)/SUMPRODUCT(--(TEXT('Daily Demand'!$A$5:$A$96,"ddd")=N8))</f>
        <v>6.84615384615385</v>
      </c>
    </row>
    <row r="9" customFormat="false" ht="15" hidden="false" customHeight="false" outlineLevel="0" collapsed="false">
      <c r="F9" s="22" t="s">
        <v>97</v>
      </c>
      <c r="G9" s="22" t="n">
        <f aca="false">COUNTIF('Sales Data'!$E$5:$E$558,F9)</f>
        <v>11</v>
      </c>
      <c r="H9" s="35" t="n">
        <f aca="false">SUMIF('Sales Data'!$E$5:$E$558,F9,'Sales Data'!$J$5:$J$558)</f>
        <v>186.5</v>
      </c>
      <c r="J9" s="22" t="s">
        <v>98</v>
      </c>
      <c r="K9" s="22" t="n">
        <f aca="false">COUNTIFS('Sales Data'!$C$5:$C$558,"&gt;=15",'Sales Data'!$C$5:$C$558,"&lt;=30")</f>
        <v>67</v>
      </c>
      <c r="L9" s="41" t="n">
        <f aca="false">K9/SUM($K$5:$K$11)</f>
        <v>0.120938628158845</v>
      </c>
      <c r="N9" s="22" t="s">
        <v>99</v>
      </c>
      <c r="O9" s="31" t="n">
        <f aca="false">COUNTIF('Sales Data'!$O$5:$O$558,N9)/SUMPRODUCT(--(TEXT('Daily Demand'!$A$5:$A$96,"ddd")=N9))</f>
        <v>5.38461538461539</v>
      </c>
    </row>
    <row r="10" customFormat="false" ht="15" hidden="false" customHeight="false" outlineLevel="0" collapsed="false">
      <c r="F10" s="22" t="s">
        <v>100</v>
      </c>
      <c r="G10" s="22" t="n">
        <f aca="false">COUNTIF('Sales Data'!$E$5:$E$558,F10)</f>
        <v>16</v>
      </c>
      <c r="H10" s="35" t="n">
        <f aca="false">SUMIF('Sales Data'!$E$5:$E$558,F10,'Sales Data'!$J$5:$J$558)</f>
        <v>172.5</v>
      </c>
      <c r="J10" s="22" t="s">
        <v>101</v>
      </c>
      <c r="K10" s="22" t="n">
        <f aca="false">COUNTIFS('Sales Data'!$C$5:$C$558,"&gt;=31",'Sales Data'!$C$5:$C$558,"&lt;=60")</f>
        <v>38</v>
      </c>
      <c r="L10" s="41" t="n">
        <f aca="false">K10/SUM($K$5:$K$11)</f>
        <v>0.0685920577617329</v>
      </c>
      <c r="N10" s="22" t="s">
        <v>102</v>
      </c>
      <c r="O10" s="31" t="n">
        <f aca="false">COUNTIF('Sales Data'!$O$5:$O$558,N10)/SUMPRODUCT(--(TEXT('Daily Demand'!$A$5:$A$96,"ddd")=N10))</f>
        <v>4.84615384615385</v>
      </c>
    </row>
    <row r="11" customFormat="false" ht="15" hidden="false" customHeight="false" outlineLevel="0" collapsed="false">
      <c r="F11" s="22" t="s">
        <v>103</v>
      </c>
      <c r="G11" s="22" t="n">
        <f aca="false">COUNTIF('Sales Data'!$E$5:$E$558,F11)</f>
        <v>10</v>
      </c>
      <c r="H11" s="35" t="n">
        <f aca="false">SUMIF('Sales Data'!$E$5:$E$558,F11,'Sales Data'!$J$5:$J$558)</f>
        <v>161</v>
      </c>
      <c r="J11" s="22" t="s">
        <v>104</v>
      </c>
      <c r="K11" s="22" t="n">
        <f aca="false">COUNTIFS('Sales Data'!$C$5:$C$558,"&gt;=61",'Sales Data'!$C$5:$C$558,"&lt;=9999")</f>
        <v>16</v>
      </c>
      <c r="L11" s="41" t="n">
        <f aca="false">K11/SUM($K$5:$K$11)</f>
        <v>0.0288808664259928</v>
      </c>
      <c r="N11" s="22" t="s">
        <v>105</v>
      </c>
      <c r="O11" s="31" t="n">
        <f aca="false">COUNTIF('Sales Data'!$O$5:$O$558,N11)/SUMPRODUCT(--(TEXT('Daily Demand'!$A$5:$A$96,"ddd")=N11))</f>
        <v>5.53846153846154</v>
      </c>
    </row>
    <row r="12" customFormat="false" ht="15" hidden="false" customHeight="false" outlineLevel="0" collapsed="false">
      <c r="F12" s="22" t="s">
        <v>106</v>
      </c>
      <c r="G12" s="22" t="n">
        <f aca="false">COUNTIF('Sales Data'!$E$5:$E$558,F12)</f>
        <v>11</v>
      </c>
      <c r="H12" s="35" t="n">
        <f aca="false">SUMIF('Sales Data'!$E$5:$E$558,F12,'Sales Data'!$J$5:$J$558)</f>
        <v>157.23</v>
      </c>
    </row>
    <row r="13" customFormat="false" ht="15" hidden="false" customHeight="false" outlineLevel="0" collapsed="false">
      <c r="F13" s="22" t="s">
        <v>107</v>
      </c>
      <c r="G13" s="22" t="n">
        <f aca="false">COUNTIF('Sales Data'!$E$5:$E$558,F13)</f>
        <v>10</v>
      </c>
      <c r="H13" s="35" t="n">
        <f aca="false">SUMIF('Sales Data'!$E$5:$E$558,F13,'Sales Data'!$J$5:$J$558)</f>
        <v>151.9</v>
      </c>
    </row>
    <row r="14" customFormat="false" ht="15" hidden="false" customHeight="false" outlineLevel="0" collapsed="false">
      <c r="F14" s="22" t="s">
        <v>108</v>
      </c>
      <c r="G14" s="22" t="n">
        <f aca="false">COUNTIF('Sales Data'!$E$5:$E$558,F14)</f>
        <v>11</v>
      </c>
      <c r="H14" s="35" t="n">
        <f aca="false">SUMIF('Sales Data'!$E$5:$E$558,F14,'Sales Data'!$J$5:$J$558)</f>
        <v>148.15</v>
      </c>
    </row>
    <row r="18" customFormat="false" ht="30" hidden="false" customHeight="true" outlineLevel="0" collapsed="false">
      <c r="A18" s="21" t="s">
        <v>109</v>
      </c>
      <c r="B18" s="21" t="s">
        <v>14</v>
      </c>
      <c r="C18" s="21" t="s">
        <v>110</v>
      </c>
    </row>
    <row r="19" customFormat="false" ht="15" hidden="false" customHeight="false" outlineLevel="0" collapsed="false">
      <c r="A19" s="22" t="s">
        <v>3</v>
      </c>
      <c r="B19" s="34" t="n">
        <f aca="false">COUNTA('Sales Data'!$D$5:$D$558)</f>
        <v>554</v>
      </c>
      <c r="C19" s="24"/>
    </row>
    <row r="20" customFormat="false" ht="15" hidden="false" customHeight="false" outlineLevel="0" collapsed="false">
      <c r="A20" s="22" t="s">
        <v>111</v>
      </c>
      <c r="B20" s="34" t="n">
        <f aca="false">COUNTIF('Sales Data'!$I$5:$I$558,"Yes")</f>
        <v>523</v>
      </c>
      <c r="C20" s="24" t="s">
        <v>112</v>
      </c>
    </row>
    <row r="21" customFormat="false" ht="15" hidden="false" customHeight="false" outlineLevel="0" collapsed="false">
      <c r="A21" s="22" t="s">
        <v>64</v>
      </c>
      <c r="B21" s="35" t="n">
        <f aca="false">SUM('Sales Data'!$J$5:$J$558)</f>
        <v>7038.06</v>
      </c>
      <c r="C21" s="24" t="s">
        <v>113</v>
      </c>
    </row>
    <row r="22" customFormat="false" ht="15" hidden="false" customHeight="false" outlineLevel="0" collapsed="false">
      <c r="A22" s="22" t="s">
        <v>114</v>
      </c>
      <c r="B22" s="29" t="n">
        <f aca="false">B21/B19</f>
        <v>12.7040794223827</v>
      </c>
      <c r="C22" s="24"/>
    </row>
    <row r="23" customFormat="false" ht="15" hidden="false" customHeight="false" outlineLevel="0" collapsed="false">
      <c r="A23" s="22" t="s">
        <v>115</v>
      </c>
      <c r="B23" s="35" t="n">
        <f aca="false">SUM('Sales Data'!$K$5:$K$558)</f>
        <v>565.88</v>
      </c>
      <c r="C23" s="24"/>
    </row>
    <row r="24" customFormat="false" ht="15" hidden="false" customHeight="false" outlineLevel="0" collapsed="false">
      <c r="A24" s="22" t="s">
        <v>116</v>
      </c>
      <c r="B24" s="35" t="n">
        <f aca="false">SUM('Sales Data'!$L$5:$L$558)</f>
        <v>388.35</v>
      </c>
      <c r="C24" s="24"/>
    </row>
    <row r="25" customFormat="false" ht="15" hidden="false" customHeight="false" outlineLevel="0" collapsed="false">
      <c r="A25" s="22" t="s">
        <v>117</v>
      </c>
      <c r="B25" s="35" t="n">
        <f aca="false">SUM('Sales Data'!$M$5:$M$558)</f>
        <v>541.79</v>
      </c>
      <c r="C25" s="24"/>
    </row>
    <row r="26" customFormat="false" ht="15" hidden="false" customHeight="false" outlineLevel="0" collapsed="false">
      <c r="A26" s="22" t="s">
        <v>118</v>
      </c>
      <c r="B26" s="35" t="n">
        <f aca="false">SUM('Sales Data'!$N$5:$N$558)</f>
        <v>217.95</v>
      </c>
      <c r="C26" s="24"/>
    </row>
    <row r="27" customFormat="false" ht="15" hidden="false" customHeight="false" outlineLevel="0" collapsed="false">
      <c r="A27" s="22" t="s">
        <v>119</v>
      </c>
      <c r="B27" s="35" t="n">
        <f aca="false">B21-B23-B24-B25+B26</f>
        <v>5759.99</v>
      </c>
      <c r="C27" s="24"/>
    </row>
    <row r="28" customFormat="false" ht="15" hidden="false" customHeight="false" outlineLevel="0" collapsed="false">
      <c r="A28" s="22" t="s">
        <v>120</v>
      </c>
      <c r="B28" s="35" t="n">
        <f aca="false">B19*'Inputs &amp; Policy'!B15</f>
        <v>1481.10321243523</v>
      </c>
      <c r="C28" s="24" t="s">
        <v>121</v>
      </c>
    </row>
    <row r="29" customFormat="false" ht="15" hidden="false" customHeight="false" outlineLevel="0" collapsed="false">
      <c r="A29" s="22" t="s">
        <v>122</v>
      </c>
      <c r="B29" s="35" t="n">
        <f aca="false">B27-B28</f>
        <v>4278.88678756477</v>
      </c>
      <c r="C29" s="24" t="s">
        <v>123</v>
      </c>
    </row>
    <row r="30" customFormat="false" ht="15" hidden="false" customHeight="false" outlineLevel="0" collapsed="false">
      <c r="A30" s="22" t="s">
        <v>7</v>
      </c>
      <c r="B30" s="30" t="n">
        <f aca="false">B29/B21</f>
        <v>0.60796395420965</v>
      </c>
      <c r="C30" s="24" t="s">
        <v>124</v>
      </c>
    </row>
    <row r="31" customFormat="false" ht="15" hidden="false" customHeight="false" outlineLevel="0" collapsed="false">
      <c r="A31" s="22" t="s">
        <v>125</v>
      </c>
      <c r="B31" s="34" t="n">
        <f aca="false">MEDIAN('Sales Data'!$C$5:$C$558)</f>
        <v>4</v>
      </c>
      <c r="C31" s="24"/>
    </row>
    <row r="32" customFormat="false" ht="15" hidden="false" customHeight="false" outlineLevel="0" collapsed="false">
      <c r="A32" s="22" t="s">
        <v>126</v>
      </c>
      <c r="B32" s="41" t="n">
        <f aca="false">COUNTIF('Sales Data'!$C$5:$C$558,"&lt;=7")/B19</f>
        <v>0.635379061371841</v>
      </c>
      <c r="C32" s="24"/>
    </row>
    <row r="33" customFormat="false" ht="15" hidden="false" customHeight="false" outlineLevel="0" collapsed="false">
      <c r="A33" s="22" t="s">
        <v>127</v>
      </c>
      <c r="B33" s="41" t="n">
        <f aca="false">COUNTIF('Sales Data'!$C$5:$C$558,"&gt;30")/B19</f>
        <v>0.0974729241877256</v>
      </c>
      <c r="C33" s="24"/>
    </row>
    <row r="34" customFormat="false" ht="15" hidden="false" customHeight="false" outlineLevel="0" collapsed="false">
      <c r="A34" s="22" t="s">
        <v>128</v>
      </c>
      <c r="B34" s="34" t="n">
        <f aca="false">MAX('Daily Demand'!B5:B96)</f>
        <v>14</v>
      </c>
      <c r="C34" s="2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0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9"/>
    <col collapsed="false" customWidth="true" hidden="false" outlineLevel="0" max="7" min="7" style="0" width="7"/>
    <col collapsed="false" customWidth="true" hidden="false" outlineLevel="0" max="8" min="8" style="0" width="8"/>
    <col collapsed="false" customWidth="true" hidden="false" outlineLevel="0" max="9" min="9" style="0" width="9"/>
    <col collapsed="false" customWidth="true" hidden="false" outlineLevel="0" max="11" min="10" style="0" width="11"/>
    <col collapsed="false" customWidth="true" hidden="false" outlineLevel="0" max="12" min="12" style="0" width="10"/>
    <col collapsed="false" customWidth="true" hidden="false" outlineLevel="0" max="14" min="13" style="0" width="12"/>
    <col collapsed="false" customWidth="true" hidden="false" outlineLevel="0" max="15" min="15" style="0" width="10"/>
  </cols>
  <sheetData>
    <row r="1" customFormat="false" ht="19.7" hidden="false" customHeight="false" outlineLevel="0" collapsed="false">
      <c r="A1" s="19" t="s">
        <v>129</v>
      </c>
    </row>
    <row r="2" customFormat="false" ht="15" hidden="false" customHeight="false" outlineLevel="0" collapsed="false">
      <c r="A2" s="20" t="s">
        <v>130</v>
      </c>
    </row>
    <row r="4" customFormat="false" ht="30" hidden="false" customHeight="true" outlineLevel="0" collapsed="false">
      <c r="A4" s="21" t="s">
        <v>131</v>
      </c>
      <c r="B4" s="21" t="s">
        <v>132</v>
      </c>
      <c r="C4" s="21" t="s">
        <v>78</v>
      </c>
      <c r="D4" s="21" t="s">
        <v>74</v>
      </c>
      <c r="E4" s="21" t="s">
        <v>133</v>
      </c>
      <c r="F4" s="21" t="s">
        <v>134</v>
      </c>
      <c r="G4" s="21" t="s">
        <v>135</v>
      </c>
      <c r="H4" s="21" t="s">
        <v>136</v>
      </c>
      <c r="I4" s="21" t="s">
        <v>137</v>
      </c>
      <c r="J4" s="21" t="s">
        <v>138</v>
      </c>
      <c r="K4" s="21" t="s">
        <v>139</v>
      </c>
      <c r="L4" s="21" t="s">
        <v>140</v>
      </c>
      <c r="M4" s="21" t="s">
        <v>141</v>
      </c>
      <c r="N4" s="21" t="s">
        <v>142</v>
      </c>
      <c r="O4" s="21" t="s">
        <v>79</v>
      </c>
    </row>
    <row r="5" customFormat="false" ht="15" hidden="false" customHeight="false" outlineLevel="0" collapsed="false">
      <c r="A5" s="37" t="n">
        <v>46091</v>
      </c>
      <c r="B5" s="37" t="n">
        <v>46084</v>
      </c>
      <c r="C5" s="34" t="n">
        <f aca="false">A5-B5</f>
        <v>7</v>
      </c>
      <c r="D5" s="22" t="s">
        <v>89</v>
      </c>
      <c r="E5" s="22" t="s">
        <v>143</v>
      </c>
      <c r="F5" s="22" t="s">
        <v>144</v>
      </c>
      <c r="G5" s="22" t="s">
        <v>145</v>
      </c>
      <c r="H5" s="22" t="s">
        <v>146</v>
      </c>
      <c r="I5" s="22" t="s">
        <v>147</v>
      </c>
      <c r="J5" s="42" t="n">
        <v>16</v>
      </c>
      <c r="K5" s="42" t="n">
        <v>1.39</v>
      </c>
      <c r="L5" s="42" t="n">
        <v>0</v>
      </c>
      <c r="M5" s="42" t="n">
        <v>0</v>
      </c>
      <c r="N5" s="42" t="n">
        <v>0</v>
      </c>
      <c r="O5" s="22" t="str">
        <f aca="false">TEXT(A5,"ddd")</f>
        <v>Tue</v>
      </c>
    </row>
    <row r="6" customFormat="false" ht="15" hidden="false" customHeight="false" outlineLevel="0" collapsed="false">
      <c r="A6" s="37" t="n">
        <v>46091</v>
      </c>
      <c r="B6" s="37" t="n">
        <v>46035</v>
      </c>
      <c r="C6" s="34" t="n">
        <f aca="false">A6-B6</f>
        <v>56</v>
      </c>
      <c r="D6" s="22" t="s">
        <v>81</v>
      </c>
      <c r="E6" s="22" t="s">
        <v>148</v>
      </c>
      <c r="F6" s="22" t="s">
        <v>149</v>
      </c>
      <c r="G6" s="22" t="s">
        <v>150</v>
      </c>
      <c r="H6" s="22" t="s">
        <v>146</v>
      </c>
      <c r="I6" s="22" t="s">
        <v>147</v>
      </c>
      <c r="J6" s="42" t="n">
        <v>12</v>
      </c>
      <c r="K6" s="42" t="n">
        <v>1.21</v>
      </c>
      <c r="L6" s="42" t="n">
        <v>0.96</v>
      </c>
      <c r="M6" s="42" t="n">
        <v>0</v>
      </c>
      <c r="N6" s="42" t="n">
        <v>0</v>
      </c>
      <c r="O6" s="22" t="str">
        <f aca="false">TEXT(A6,"ddd")</f>
        <v>Tue</v>
      </c>
    </row>
    <row r="7" customFormat="false" ht="15" hidden="false" customHeight="false" outlineLevel="0" collapsed="false">
      <c r="A7" s="37" t="n">
        <v>46091</v>
      </c>
      <c r="B7" s="37" t="n">
        <v>46083</v>
      </c>
      <c r="C7" s="34" t="n">
        <f aca="false">A7-B7</f>
        <v>8</v>
      </c>
      <c r="D7" s="22" t="s">
        <v>81</v>
      </c>
      <c r="E7" s="22" t="s">
        <v>143</v>
      </c>
      <c r="F7" s="22" t="s">
        <v>151</v>
      </c>
      <c r="G7" s="22" t="s">
        <v>152</v>
      </c>
      <c r="H7" s="22" t="s">
        <v>146</v>
      </c>
      <c r="I7" s="22" t="s">
        <v>147</v>
      </c>
      <c r="J7" s="42" t="n">
        <v>7</v>
      </c>
      <c r="K7" s="42" t="n">
        <v>1.03</v>
      </c>
      <c r="L7" s="42" t="n">
        <v>0</v>
      </c>
      <c r="M7" s="42" t="n">
        <v>0</v>
      </c>
      <c r="N7" s="42" t="n">
        <v>0</v>
      </c>
      <c r="O7" s="22" t="str">
        <f aca="false">TEXT(A7,"ddd")</f>
        <v>Tue</v>
      </c>
    </row>
    <row r="8" customFormat="false" ht="15" hidden="false" customHeight="false" outlineLevel="0" collapsed="false">
      <c r="A8" s="37" t="n">
        <v>46091</v>
      </c>
      <c r="B8" s="37" t="n">
        <v>46089</v>
      </c>
      <c r="C8" s="34" t="n">
        <f aca="false">A8-B8</f>
        <v>2</v>
      </c>
      <c r="D8" s="22" t="s">
        <v>81</v>
      </c>
      <c r="E8" s="22" t="s">
        <v>153</v>
      </c>
      <c r="F8" s="22" t="s">
        <v>151</v>
      </c>
      <c r="G8" s="22" t="s">
        <v>154</v>
      </c>
      <c r="H8" s="22" t="s">
        <v>146</v>
      </c>
      <c r="I8" s="22" t="s">
        <v>147</v>
      </c>
      <c r="J8" s="42" t="n">
        <v>10.8</v>
      </c>
      <c r="K8" s="42" t="n">
        <v>1.06</v>
      </c>
      <c r="L8" s="42" t="n">
        <v>0</v>
      </c>
      <c r="M8" s="42" t="n">
        <v>0</v>
      </c>
      <c r="N8" s="42" t="n">
        <v>0</v>
      </c>
      <c r="O8" s="22" t="str">
        <f aca="false">TEXT(A8,"ddd")</f>
        <v>Tue</v>
      </c>
    </row>
    <row r="9" customFormat="false" ht="15" hidden="false" customHeight="false" outlineLevel="0" collapsed="false">
      <c r="A9" s="37" t="n">
        <v>46092</v>
      </c>
      <c r="B9" s="37" t="n">
        <v>46066</v>
      </c>
      <c r="C9" s="34" t="n">
        <f aca="false">A9-B9</f>
        <v>26</v>
      </c>
      <c r="D9" s="22" t="s">
        <v>81</v>
      </c>
      <c r="E9" s="22" t="s">
        <v>143</v>
      </c>
      <c r="F9" s="22" t="s">
        <v>149</v>
      </c>
      <c r="G9" s="22" t="s">
        <v>155</v>
      </c>
      <c r="H9" s="22" t="s">
        <v>146</v>
      </c>
      <c r="I9" s="22" t="s">
        <v>147</v>
      </c>
      <c r="J9" s="42" t="n">
        <v>8.1</v>
      </c>
      <c r="K9" s="42" t="n">
        <v>0.97</v>
      </c>
      <c r="L9" s="42" t="n">
        <v>0</v>
      </c>
      <c r="M9" s="42" t="n">
        <v>0</v>
      </c>
      <c r="N9" s="42" t="n">
        <v>0</v>
      </c>
      <c r="O9" s="22" t="str">
        <f aca="false">TEXT(A9,"ddd")</f>
        <v>Wed</v>
      </c>
    </row>
    <row r="10" customFormat="false" ht="15" hidden="false" customHeight="false" outlineLevel="0" collapsed="false">
      <c r="A10" s="37" t="n">
        <v>46092</v>
      </c>
      <c r="B10" s="37" t="n">
        <v>46042</v>
      </c>
      <c r="C10" s="34" t="n">
        <f aca="false">A10-B10</f>
        <v>50</v>
      </c>
      <c r="D10" s="22" t="s">
        <v>81</v>
      </c>
      <c r="E10" s="22" t="s">
        <v>82</v>
      </c>
      <c r="F10" s="22" t="s">
        <v>144</v>
      </c>
      <c r="G10" s="22" t="s">
        <v>156</v>
      </c>
      <c r="H10" s="22" t="s">
        <v>146</v>
      </c>
      <c r="I10" s="22" t="s">
        <v>147</v>
      </c>
      <c r="J10" s="42" t="n">
        <v>8</v>
      </c>
      <c r="K10" s="42" t="n">
        <v>0.78</v>
      </c>
      <c r="L10" s="42" t="n">
        <v>0.64</v>
      </c>
      <c r="M10" s="42" t="n">
        <v>0</v>
      </c>
      <c r="N10" s="42" t="n">
        <v>0</v>
      </c>
      <c r="O10" s="22" t="str">
        <f aca="false">TEXT(A10,"ddd")</f>
        <v>Wed</v>
      </c>
    </row>
    <row r="11" customFormat="false" ht="15" hidden="false" customHeight="false" outlineLevel="0" collapsed="false">
      <c r="A11" s="37" t="n">
        <v>46092</v>
      </c>
      <c r="B11" s="37" t="n">
        <v>46058</v>
      </c>
      <c r="C11" s="34" t="n">
        <f aca="false">A11-B11</f>
        <v>34</v>
      </c>
      <c r="D11" s="22" t="s">
        <v>81</v>
      </c>
      <c r="E11" s="22" t="s">
        <v>157</v>
      </c>
      <c r="F11" s="22" t="s">
        <v>149</v>
      </c>
      <c r="G11" s="22" t="s">
        <v>158</v>
      </c>
      <c r="H11" s="22" t="s">
        <v>147</v>
      </c>
      <c r="I11" s="22" t="s">
        <v>147</v>
      </c>
      <c r="J11" s="42" t="n">
        <v>12.15</v>
      </c>
      <c r="K11" s="42" t="n">
        <v>1.69</v>
      </c>
      <c r="L11" s="42" t="n">
        <v>0</v>
      </c>
      <c r="M11" s="42" t="n">
        <v>0</v>
      </c>
      <c r="N11" s="42" t="n">
        <v>0</v>
      </c>
      <c r="O11" s="22" t="str">
        <f aca="false">TEXT(A11,"ddd")</f>
        <v>Wed</v>
      </c>
    </row>
    <row r="12" customFormat="false" ht="15" hidden="false" customHeight="false" outlineLevel="0" collapsed="false">
      <c r="A12" s="37" t="n">
        <v>46092</v>
      </c>
      <c r="B12" s="37" t="n">
        <v>46091</v>
      </c>
      <c r="C12" s="34" t="n">
        <f aca="false">A12-B12</f>
        <v>1</v>
      </c>
      <c r="D12" s="22" t="s">
        <v>81</v>
      </c>
      <c r="E12" s="22" t="s">
        <v>143</v>
      </c>
      <c r="F12" s="22" t="s">
        <v>149</v>
      </c>
      <c r="G12" s="22" t="s">
        <v>158</v>
      </c>
      <c r="H12" s="22" t="s">
        <v>147</v>
      </c>
      <c r="I12" s="22" t="s">
        <v>146</v>
      </c>
      <c r="J12" s="42" t="n">
        <v>13.5</v>
      </c>
      <c r="K12" s="42" t="n">
        <v>0</v>
      </c>
      <c r="L12" s="42" t="n">
        <v>0</v>
      </c>
      <c r="M12" s="42" t="n">
        <v>0</v>
      </c>
      <c r="N12" s="42" t="n">
        <v>0</v>
      </c>
      <c r="O12" s="22" t="str">
        <f aca="false">TEXT(A12,"ddd")</f>
        <v>Wed</v>
      </c>
    </row>
    <row r="13" customFormat="false" ht="15" hidden="false" customHeight="false" outlineLevel="0" collapsed="false">
      <c r="A13" s="37" t="n">
        <v>46092</v>
      </c>
      <c r="B13" s="37" t="n">
        <v>46090</v>
      </c>
      <c r="C13" s="34" t="n">
        <f aca="false">A13-B13</f>
        <v>2</v>
      </c>
      <c r="D13" s="22" t="s">
        <v>81</v>
      </c>
      <c r="E13" s="22" t="s">
        <v>143</v>
      </c>
      <c r="F13" s="22" t="s">
        <v>159</v>
      </c>
      <c r="G13" s="22" t="s">
        <v>160</v>
      </c>
      <c r="H13" s="22" t="s">
        <v>146</v>
      </c>
      <c r="I13" s="22" t="s">
        <v>147</v>
      </c>
      <c r="J13" s="42" t="n">
        <v>13.5</v>
      </c>
      <c r="K13" s="42" t="n">
        <v>1.16</v>
      </c>
      <c r="L13" s="42" t="n">
        <v>0</v>
      </c>
      <c r="M13" s="42" t="n">
        <v>0</v>
      </c>
      <c r="N13" s="42" t="n">
        <v>0</v>
      </c>
      <c r="O13" s="22" t="str">
        <f aca="false">TEXT(A13,"ddd")</f>
        <v>Wed</v>
      </c>
    </row>
    <row r="14" customFormat="false" ht="15" hidden="false" customHeight="false" outlineLevel="0" collapsed="false">
      <c r="A14" s="37" t="n">
        <v>46092</v>
      </c>
      <c r="B14" s="37" t="n">
        <v>46091</v>
      </c>
      <c r="C14" s="34" t="n">
        <f aca="false">A14-B14</f>
        <v>1</v>
      </c>
      <c r="D14" s="22" t="s">
        <v>81</v>
      </c>
      <c r="E14" s="22" t="s">
        <v>143</v>
      </c>
      <c r="F14" s="22" t="s">
        <v>149</v>
      </c>
      <c r="G14" s="22" t="s">
        <v>152</v>
      </c>
      <c r="H14" s="22" t="s">
        <v>146</v>
      </c>
      <c r="I14" s="22" t="s">
        <v>147</v>
      </c>
      <c r="J14" s="42" t="n">
        <v>8</v>
      </c>
      <c r="K14" s="42" t="n">
        <v>0.95</v>
      </c>
      <c r="L14" s="42" t="n">
        <v>0.64</v>
      </c>
      <c r="M14" s="42" t="n">
        <v>0</v>
      </c>
      <c r="N14" s="42" t="n">
        <v>0</v>
      </c>
      <c r="O14" s="22" t="str">
        <f aca="false">TEXT(A14,"ddd")</f>
        <v>Wed</v>
      </c>
    </row>
    <row r="15" customFormat="false" ht="15" hidden="false" customHeight="false" outlineLevel="0" collapsed="false">
      <c r="A15" s="37" t="n">
        <v>46092</v>
      </c>
      <c r="B15" s="37" t="n">
        <v>46082</v>
      </c>
      <c r="C15" s="34" t="n">
        <f aca="false">A15-B15</f>
        <v>10</v>
      </c>
      <c r="D15" s="22" t="s">
        <v>81</v>
      </c>
      <c r="E15" s="22" t="s">
        <v>161</v>
      </c>
      <c r="F15" s="22" t="s">
        <v>144</v>
      </c>
      <c r="G15" s="22" t="s">
        <v>162</v>
      </c>
      <c r="H15" s="22" t="s">
        <v>146</v>
      </c>
      <c r="I15" s="22" t="s">
        <v>147</v>
      </c>
      <c r="J15" s="42" t="n">
        <v>9</v>
      </c>
      <c r="K15" s="42" t="n">
        <v>0.83</v>
      </c>
      <c r="L15" s="42" t="n">
        <v>0</v>
      </c>
      <c r="M15" s="42" t="n">
        <v>0</v>
      </c>
      <c r="N15" s="42" t="n">
        <v>0</v>
      </c>
      <c r="O15" s="22" t="str">
        <f aca="false">TEXT(A15,"ddd")</f>
        <v>Wed</v>
      </c>
    </row>
    <row r="16" customFormat="false" ht="15" hidden="false" customHeight="false" outlineLevel="0" collapsed="false">
      <c r="A16" s="37" t="n">
        <v>46092</v>
      </c>
      <c r="B16" s="37" t="n">
        <v>46091</v>
      </c>
      <c r="C16" s="34" t="n">
        <f aca="false">A16-B16</f>
        <v>1</v>
      </c>
      <c r="D16" s="22" t="s">
        <v>81</v>
      </c>
      <c r="E16" s="22" t="s">
        <v>82</v>
      </c>
      <c r="F16" s="22" t="s">
        <v>144</v>
      </c>
      <c r="G16" s="22" t="s">
        <v>163</v>
      </c>
      <c r="H16" s="22" t="s">
        <v>146</v>
      </c>
      <c r="I16" s="22" t="s">
        <v>147</v>
      </c>
      <c r="J16" s="42" t="n">
        <v>9.1</v>
      </c>
      <c r="K16" s="42" t="n">
        <v>0.99</v>
      </c>
      <c r="L16" s="42" t="n">
        <v>0</v>
      </c>
      <c r="M16" s="42" t="n">
        <v>0</v>
      </c>
      <c r="N16" s="42" t="n">
        <v>0</v>
      </c>
      <c r="O16" s="22" t="str">
        <f aca="false">TEXT(A16,"ddd")</f>
        <v>Wed</v>
      </c>
    </row>
    <row r="17" customFormat="false" ht="15" hidden="false" customHeight="false" outlineLevel="0" collapsed="false">
      <c r="A17" s="37" t="n">
        <v>46092</v>
      </c>
      <c r="B17" s="37" t="n">
        <v>46089</v>
      </c>
      <c r="C17" s="34" t="n">
        <f aca="false">A17-B17</f>
        <v>3</v>
      </c>
      <c r="D17" s="22" t="s">
        <v>89</v>
      </c>
      <c r="E17" s="22" t="s">
        <v>164</v>
      </c>
      <c r="F17" s="22" t="s">
        <v>151</v>
      </c>
      <c r="G17" s="22" t="s">
        <v>165</v>
      </c>
      <c r="H17" s="22" t="s">
        <v>146</v>
      </c>
      <c r="I17" s="22" t="s">
        <v>147</v>
      </c>
      <c r="J17" s="42" t="n">
        <v>22.5</v>
      </c>
      <c r="K17" s="42" t="n">
        <v>1.52</v>
      </c>
      <c r="L17" s="42" t="n">
        <v>0</v>
      </c>
      <c r="M17" s="42" t="n">
        <v>0</v>
      </c>
      <c r="N17" s="42" t="n">
        <v>0</v>
      </c>
      <c r="O17" s="22" t="str">
        <f aca="false">TEXT(A17,"ddd")</f>
        <v>Wed</v>
      </c>
    </row>
    <row r="18" customFormat="false" ht="15" hidden="false" customHeight="false" outlineLevel="0" collapsed="false">
      <c r="A18" s="37" t="n">
        <v>46092</v>
      </c>
      <c r="B18" s="37" t="n">
        <v>46085</v>
      </c>
      <c r="C18" s="34" t="n">
        <f aca="false">A18-B18</f>
        <v>7</v>
      </c>
      <c r="D18" s="22" t="s">
        <v>81</v>
      </c>
      <c r="E18" s="22" t="s">
        <v>143</v>
      </c>
      <c r="F18" s="22" t="s">
        <v>144</v>
      </c>
      <c r="G18" s="22" t="s">
        <v>152</v>
      </c>
      <c r="H18" s="22" t="s">
        <v>146</v>
      </c>
      <c r="I18" s="22" t="s">
        <v>147</v>
      </c>
      <c r="J18" s="42" t="n">
        <v>13.5</v>
      </c>
      <c r="K18" s="42" t="n">
        <v>1.16</v>
      </c>
      <c r="L18" s="42" t="n">
        <v>1.08</v>
      </c>
      <c r="M18" s="42" t="n">
        <v>0</v>
      </c>
      <c r="N18" s="42" t="n">
        <v>0</v>
      </c>
      <c r="O18" s="22" t="str">
        <f aca="false">TEXT(A18,"ddd")</f>
        <v>Wed</v>
      </c>
    </row>
    <row r="19" customFormat="false" ht="15" hidden="false" customHeight="false" outlineLevel="0" collapsed="false">
      <c r="A19" s="37" t="n">
        <v>46092</v>
      </c>
      <c r="B19" s="37" t="n">
        <v>46091</v>
      </c>
      <c r="C19" s="34" t="n">
        <f aca="false">A19-B19</f>
        <v>1</v>
      </c>
      <c r="D19" s="22" t="s">
        <v>81</v>
      </c>
      <c r="E19" s="22" t="s">
        <v>143</v>
      </c>
      <c r="F19" s="22" t="s">
        <v>166</v>
      </c>
      <c r="G19" s="22" t="s">
        <v>167</v>
      </c>
      <c r="H19" s="22" t="s">
        <v>146</v>
      </c>
      <c r="I19" s="22" t="s">
        <v>147</v>
      </c>
      <c r="J19" s="42" t="n">
        <v>7</v>
      </c>
      <c r="K19" s="42" t="n">
        <v>0.77</v>
      </c>
      <c r="L19" s="42" t="n">
        <v>0</v>
      </c>
      <c r="M19" s="42" t="n">
        <v>0</v>
      </c>
      <c r="N19" s="42" t="n">
        <v>0</v>
      </c>
      <c r="O19" s="22" t="str">
        <f aca="false">TEXT(A19,"ddd")</f>
        <v>Wed</v>
      </c>
    </row>
    <row r="20" customFormat="false" ht="15" hidden="false" customHeight="false" outlineLevel="0" collapsed="false">
      <c r="A20" s="37" t="n">
        <v>46092</v>
      </c>
      <c r="B20" s="37" t="n">
        <v>46091</v>
      </c>
      <c r="C20" s="34" t="n">
        <f aca="false">A20-B20</f>
        <v>1</v>
      </c>
      <c r="D20" s="22" t="s">
        <v>81</v>
      </c>
      <c r="E20" s="22" t="s">
        <v>168</v>
      </c>
      <c r="F20" s="22" t="s">
        <v>144</v>
      </c>
      <c r="G20" s="22" t="s">
        <v>167</v>
      </c>
      <c r="H20" s="22" t="s">
        <v>146</v>
      </c>
      <c r="I20" s="22" t="s">
        <v>147</v>
      </c>
      <c r="J20" s="42" t="n">
        <v>10</v>
      </c>
      <c r="K20" s="42" t="n">
        <v>0.87</v>
      </c>
      <c r="L20" s="42" t="n">
        <v>0</v>
      </c>
      <c r="M20" s="42" t="n">
        <v>0</v>
      </c>
      <c r="N20" s="42" t="n">
        <v>0</v>
      </c>
      <c r="O20" s="22" t="str">
        <f aca="false">TEXT(A20,"ddd")</f>
        <v>Wed</v>
      </c>
    </row>
    <row r="21" customFormat="false" ht="15" hidden="false" customHeight="false" outlineLevel="0" collapsed="false">
      <c r="A21" s="37" t="n">
        <v>46093</v>
      </c>
      <c r="B21" s="37" t="n">
        <v>46090</v>
      </c>
      <c r="C21" s="34" t="n">
        <f aca="false">A21-B21</f>
        <v>3</v>
      </c>
      <c r="D21" s="22" t="s">
        <v>81</v>
      </c>
      <c r="E21" s="22" t="s">
        <v>169</v>
      </c>
      <c r="F21" s="22" t="s">
        <v>144</v>
      </c>
      <c r="G21" s="22" t="s">
        <v>167</v>
      </c>
      <c r="H21" s="22" t="s">
        <v>146</v>
      </c>
      <c r="I21" s="22" t="s">
        <v>147</v>
      </c>
      <c r="J21" s="42" t="n">
        <v>7</v>
      </c>
      <c r="K21" s="42" t="n">
        <v>0.77</v>
      </c>
      <c r="L21" s="42" t="n">
        <v>0</v>
      </c>
      <c r="M21" s="42" t="n">
        <v>0</v>
      </c>
      <c r="N21" s="42" t="n">
        <v>0</v>
      </c>
      <c r="O21" s="22" t="str">
        <f aca="false">TEXT(A21,"ddd")</f>
        <v>Thu</v>
      </c>
    </row>
    <row r="22" customFormat="false" ht="15" hidden="false" customHeight="false" outlineLevel="0" collapsed="false">
      <c r="A22" s="37" t="n">
        <v>46093</v>
      </c>
      <c r="B22" s="37" t="n">
        <v>46089</v>
      </c>
      <c r="C22" s="34" t="n">
        <f aca="false">A22-B22</f>
        <v>4</v>
      </c>
      <c r="D22" s="22" t="s">
        <v>85</v>
      </c>
      <c r="E22" s="22" t="s">
        <v>97</v>
      </c>
      <c r="F22" s="22" t="s">
        <v>170</v>
      </c>
      <c r="G22" s="22" t="s">
        <v>167</v>
      </c>
      <c r="H22" s="22" t="s">
        <v>146</v>
      </c>
      <c r="I22" s="22" t="s">
        <v>147</v>
      </c>
      <c r="J22" s="42" t="n">
        <v>17</v>
      </c>
      <c r="K22" s="42" t="n">
        <v>1.12</v>
      </c>
      <c r="L22" s="42" t="n">
        <v>0</v>
      </c>
      <c r="M22" s="42" t="n">
        <v>0</v>
      </c>
      <c r="N22" s="42" t="n">
        <v>0</v>
      </c>
      <c r="O22" s="22" t="str">
        <f aca="false">TEXT(A22,"ddd")</f>
        <v>Thu</v>
      </c>
    </row>
    <row r="23" customFormat="false" ht="15" hidden="false" customHeight="false" outlineLevel="0" collapsed="false">
      <c r="A23" s="37" t="n">
        <v>46093</v>
      </c>
      <c r="B23" s="37" t="n">
        <v>46064</v>
      </c>
      <c r="C23" s="34" t="n">
        <f aca="false">A23-B23</f>
        <v>29</v>
      </c>
      <c r="D23" s="22" t="s">
        <v>81</v>
      </c>
      <c r="E23" s="22" t="s">
        <v>86</v>
      </c>
      <c r="F23" s="22" t="s">
        <v>151</v>
      </c>
      <c r="G23" s="22" t="s">
        <v>156</v>
      </c>
      <c r="H23" s="22" t="s">
        <v>146</v>
      </c>
      <c r="I23" s="22" t="s">
        <v>147</v>
      </c>
      <c r="J23" s="42" t="n">
        <v>17.99</v>
      </c>
      <c r="K23" s="42" t="n">
        <v>1.11</v>
      </c>
      <c r="L23" s="42" t="n">
        <v>1.44</v>
      </c>
      <c r="M23" s="42" t="n">
        <v>0</v>
      </c>
      <c r="N23" s="42" t="n">
        <v>0</v>
      </c>
      <c r="O23" s="22" t="str">
        <f aca="false">TEXT(A23,"ddd")</f>
        <v>Thu</v>
      </c>
    </row>
    <row r="24" customFormat="false" ht="15" hidden="false" customHeight="false" outlineLevel="0" collapsed="false">
      <c r="A24" s="37" t="n">
        <v>46093</v>
      </c>
      <c r="B24" s="37" t="n">
        <v>46091</v>
      </c>
      <c r="C24" s="34" t="n">
        <f aca="false">A24-B24</f>
        <v>2</v>
      </c>
      <c r="D24" s="22" t="s">
        <v>81</v>
      </c>
      <c r="E24" s="22" t="s">
        <v>82</v>
      </c>
      <c r="F24" s="22" t="s">
        <v>149</v>
      </c>
      <c r="G24" s="22" t="s">
        <v>171</v>
      </c>
      <c r="H24" s="22" t="s">
        <v>146</v>
      </c>
      <c r="I24" s="22" t="s">
        <v>147</v>
      </c>
      <c r="J24" s="42" t="n">
        <v>8.5</v>
      </c>
      <c r="K24" s="42" t="n">
        <v>0.94</v>
      </c>
      <c r="L24" s="42" t="n">
        <v>0</v>
      </c>
      <c r="M24" s="42" t="n">
        <v>0</v>
      </c>
      <c r="N24" s="42" t="n">
        <v>0</v>
      </c>
      <c r="O24" s="22" t="str">
        <f aca="false">TEXT(A24,"ddd")</f>
        <v>Thu</v>
      </c>
    </row>
    <row r="25" customFormat="false" ht="15" hidden="false" customHeight="false" outlineLevel="0" collapsed="false">
      <c r="A25" s="37" t="n">
        <v>46094</v>
      </c>
      <c r="B25" s="37" t="n">
        <v>46079</v>
      </c>
      <c r="C25" s="34" t="n">
        <f aca="false">A25-B25</f>
        <v>15</v>
      </c>
      <c r="D25" s="22" t="s">
        <v>81</v>
      </c>
      <c r="E25" s="22" t="s">
        <v>143</v>
      </c>
      <c r="F25" s="22" t="s">
        <v>159</v>
      </c>
      <c r="G25" s="22" t="s">
        <v>172</v>
      </c>
      <c r="H25" s="22" t="s">
        <v>146</v>
      </c>
      <c r="I25" s="22" t="s">
        <v>147</v>
      </c>
      <c r="J25" s="42" t="n">
        <v>5</v>
      </c>
      <c r="K25" s="42" t="n">
        <v>0.84</v>
      </c>
      <c r="L25" s="42" t="n">
        <v>0</v>
      </c>
      <c r="M25" s="42" t="n">
        <v>0</v>
      </c>
      <c r="N25" s="42" t="n">
        <v>0</v>
      </c>
      <c r="O25" s="22" t="str">
        <f aca="false">TEXT(A25,"ddd")</f>
        <v>Fri</v>
      </c>
    </row>
    <row r="26" customFormat="false" ht="15" hidden="false" customHeight="false" outlineLevel="0" collapsed="false">
      <c r="A26" s="37" t="n">
        <v>46094</v>
      </c>
      <c r="B26" s="37" t="n">
        <v>46092</v>
      </c>
      <c r="C26" s="34" t="n">
        <f aca="false">A26-B26</f>
        <v>2</v>
      </c>
      <c r="D26" s="22" t="s">
        <v>81</v>
      </c>
      <c r="E26" s="22" t="s">
        <v>143</v>
      </c>
      <c r="F26" s="22" t="s">
        <v>149</v>
      </c>
      <c r="G26" s="22" t="s">
        <v>162</v>
      </c>
      <c r="H26" s="22" t="s">
        <v>146</v>
      </c>
      <c r="I26" s="22" t="s">
        <v>147</v>
      </c>
      <c r="J26" s="42" t="n">
        <v>12</v>
      </c>
      <c r="K26" s="42" t="n">
        <v>0.91</v>
      </c>
      <c r="L26" s="42" t="n">
        <v>0.96</v>
      </c>
      <c r="M26" s="42" t="n">
        <v>0</v>
      </c>
      <c r="N26" s="42" t="n">
        <v>0</v>
      </c>
      <c r="O26" s="22" t="str">
        <f aca="false">TEXT(A26,"ddd")</f>
        <v>Fri</v>
      </c>
    </row>
    <row r="27" customFormat="false" ht="15" hidden="false" customHeight="false" outlineLevel="0" collapsed="false">
      <c r="A27" s="37" t="n">
        <v>46094</v>
      </c>
      <c r="B27" s="37" t="n">
        <v>46083</v>
      </c>
      <c r="C27" s="34" t="n">
        <f aca="false">A27-B27</f>
        <v>11</v>
      </c>
      <c r="D27" s="22" t="s">
        <v>85</v>
      </c>
      <c r="E27" s="22" t="s">
        <v>143</v>
      </c>
      <c r="F27" s="22" t="s">
        <v>173</v>
      </c>
      <c r="G27" s="22" t="s">
        <v>174</v>
      </c>
      <c r="H27" s="22" t="s">
        <v>146</v>
      </c>
      <c r="I27" s="22" t="s">
        <v>147</v>
      </c>
      <c r="J27" s="42" t="n">
        <v>11</v>
      </c>
      <c r="K27" s="42" t="n">
        <v>1.12</v>
      </c>
      <c r="L27" s="42" t="n">
        <v>0</v>
      </c>
      <c r="M27" s="42" t="n">
        <v>0</v>
      </c>
      <c r="N27" s="42" t="n">
        <v>0</v>
      </c>
      <c r="O27" s="22" t="str">
        <f aca="false">TEXT(A27,"ddd")</f>
        <v>Fri</v>
      </c>
    </row>
    <row r="28" customFormat="false" ht="15" hidden="false" customHeight="false" outlineLevel="0" collapsed="false">
      <c r="A28" s="37" t="n">
        <v>46094</v>
      </c>
      <c r="B28" s="37" t="n">
        <v>46042</v>
      </c>
      <c r="C28" s="34" t="n">
        <f aca="false">A28-B28</f>
        <v>52</v>
      </c>
      <c r="D28" s="22" t="s">
        <v>81</v>
      </c>
      <c r="E28" s="22" t="s">
        <v>82</v>
      </c>
      <c r="F28" s="22" t="s">
        <v>144</v>
      </c>
      <c r="G28" s="22" t="s">
        <v>175</v>
      </c>
      <c r="H28" s="22" t="s">
        <v>147</v>
      </c>
      <c r="I28" s="22" t="s">
        <v>147</v>
      </c>
      <c r="J28" s="42" t="n">
        <v>14.4</v>
      </c>
      <c r="K28" s="42" t="n">
        <v>2.3</v>
      </c>
      <c r="L28" s="42" t="n">
        <v>0</v>
      </c>
      <c r="M28" s="42" t="n">
        <v>0</v>
      </c>
      <c r="N28" s="42" t="n">
        <v>0</v>
      </c>
      <c r="O28" s="22" t="str">
        <f aca="false">TEXT(A28,"ddd")</f>
        <v>Fri</v>
      </c>
    </row>
    <row r="29" customFormat="false" ht="15" hidden="false" customHeight="false" outlineLevel="0" collapsed="false">
      <c r="A29" s="37" t="n">
        <v>46094</v>
      </c>
      <c r="B29" s="37" t="n">
        <v>46066</v>
      </c>
      <c r="C29" s="34" t="n">
        <f aca="false">A29-B29</f>
        <v>28</v>
      </c>
      <c r="D29" s="22" t="s">
        <v>81</v>
      </c>
      <c r="E29" s="22" t="s">
        <v>143</v>
      </c>
      <c r="F29" s="22" t="s">
        <v>144</v>
      </c>
      <c r="G29" s="22" t="s">
        <v>175</v>
      </c>
      <c r="H29" s="22" t="s">
        <v>147</v>
      </c>
      <c r="I29" s="22" t="s">
        <v>146</v>
      </c>
      <c r="J29" s="42" t="n">
        <v>9.9</v>
      </c>
      <c r="K29" s="42" t="n">
        <v>0</v>
      </c>
      <c r="L29" s="42" t="n">
        <v>0</v>
      </c>
      <c r="M29" s="42" t="n">
        <v>0</v>
      </c>
      <c r="N29" s="42" t="n">
        <v>0</v>
      </c>
      <c r="O29" s="22" t="str">
        <f aca="false">TEXT(A29,"ddd")</f>
        <v>Fri</v>
      </c>
    </row>
    <row r="30" customFormat="false" ht="15" hidden="false" customHeight="false" outlineLevel="0" collapsed="false">
      <c r="A30" s="37" t="n">
        <v>46094</v>
      </c>
      <c r="B30" s="37" t="n">
        <v>46092</v>
      </c>
      <c r="C30" s="34" t="n">
        <f aca="false">A30-B30</f>
        <v>2</v>
      </c>
      <c r="D30" s="22" t="s">
        <v>81</v>
      </c>
      <c r="E30" s="22" t="s">
        <v>143</v>
      </c>
      <c r="F30" s="22" t="s">
        <v>144</v>
      </c>
      <c r="G30" s="22" t="s">
        <v>175</v>
      </c>
      <c r="H30" s="22" t="s">
        <v>147</v>
      </c>
      <c r="I30" s="22" t="s">
        <v>146</v>
      </c>
      <c r="J30" s="42" t="n">
        <v>13.5</v>
      </c>
      <c r="K30" s="42" t="n">
        <v>0</v>
      </c>
      <c r="L30" s="42" t="n">
        <v>0</v>
      </c>
      <c r="M30" s="42" t="n">
        <v>0</v>
      </c>
      <c r="N30" s="42" t="n">
        <v>0</v>
      </c>
      <c r="O30" s="22" t="str">
        <f aca="false">TEXT(A30,"ddd")</f>
        <v>Fri</v>
      </c>
    </row>
    <row r="31" customFormat="false" ht="15" hidden="false" customHeight="false" outlineLevel="0" collapsed="false">
      <c r="A31" s="37" t="n">
        <v>46094</v>
      </c>
      <c r="B31" s="37" t="n">
        <v>46094</v>
      </c>
      <c r="C31" s="34" t="n">
        <f aca="false">A31-B31</f>
        <v>0</v>
      </c>
      <c r="D31" s="22" t="s">
        <v>81</v>
      </c>
      <c r="E31" s="22" t="s">
        <v>176</v>
      </c>
      <c r="F31" s="22" t="s">
        <v>144</v>
      </c>
      <c r="G31" s="22" t="s">
        <v>177</v>
      </c>
      <c r="H31" s="22" t="s">
        <v>146</v>
      </c>
      <c r="I31" s="22" t="s">
        <v>147</v>
      </c>
      <c r="J31" s="42" t="n">
        <v>13</v>
      </c>
      <c r="K31" s="42" t="n">
        <v>1.14</v>
      </c>
      <c r="L31" s="42" t="n">
        <v>1.04</v>
      </c>
      <c r="M31" s="42" t="n">
        <v>0</v>
      </c>
      <c r="N31" s="42" t="n">
        <v>0</v>
      </c>
      <c r="O31" s="22" t="str">
        <f aca="false">TEXT(A31,"ddd")</f>
        <v>Fri</v>
      </c>
    </row>
    <row r="32" customFormat="false" ht="15" hidden="false" customHeight="false" outlineLevel="0" collapsed="false">
      <c r="A32" s="37" t="n">
        <v>46094</v>
      </c>
      <c r="B32" s="37" t="n">
        <v>46086</v>
      </c>
      <c r="C32" s="34" t="n">
        <f aca="false">A32-B32</f>
        <v>8</v>
      </c>
      <c r="D32" s="22" t="s">
        <v>81</v>
      </c>
      <c r="E32" s="22" t="s">
        <v>178</v>
      </c>
      <c r="F32" s="22" t="s">
        <v>151</v>
      </c>
      <c r="G32" s="22" t="s">
        <v>152</v>
      </c>
      <c r="H32" s="22" t="s">
        <v>146</v>
      </c>
      <c r="I32" s="22" t="s">
        <v>147</v>
      </c>
      <c r="J32" s="42" t="n">
        <v>8</v>
      </c>
      <c r="K32" s="42" t="n">
        <v>0.95</v>
      </c>
      <c r="L32" s="42" t="n">
        <v>0.64</v>
      </c>
      <c r="M32" s="42" t="n">
        <v>0</v>
      </c>
      <c r="N32" s="42" t="n">
        <v>0</v>
      </c>
      <c r="O32" s="22" t="str">
        <f aca="false">TEXT(A32,"ddd")</f>
        <v>Fri</v>
      </c>
    </row>
    <row r="33" customFormat="false" ht="15" hidden="false" customHeight="false" outlineLevel="0" collapsed="false">
      <c r="A33" s="37" t="n">
        <v>46095</v>
      </c>
      <c r="B33" s="37" t="n">
        <v>46092</v>
      </c>
      <c r="C33" s="34" t="n">
        <f aca="false">A33-B33</f>
        <v>3</v>
      </c>
      <c r="D33" s="22" t="s">
        <v>81</v>
      </c>
      <c r="E33" s="22" t="s">
        <v>179</v>
      </c>
      <c r="F33" s="22" t="s">
        <v>149</v>
      </c>
      <c r="G33" s="22" t="s">
        <v>152</v>
      </c>
      <c r="H33" s="22" t="s">
        <v>146</v>
      </c>
      <c r="I33" s="22" t="s">
        <v>147</v>
      </c>
      <c r="J33" s="42" t="n">
        <v>12</v>
      </c>
      <c r="K33" s="42" t="n">
        <v>1.1</v>
      </c>
      <c r="L33" s="42" t="n">
        <v>0</v>
      </c>
      <c r="M33" s="42" t="n">
        <v>21.09</v>
      </c>
      <c r="N33" s="42" t="n">
        <v>10.19</v>
      </c>
      <c r="O33" s="22" t="str">
        <f aca="false">TEXT(A33,"ddd")</f>
        <v>Sat</v>
      </c>
    </row>
    <row r="34" customFormat="false" ht="15" hidden="false" customHeight="false" outlineLevel="0" collapsed="false">
      <c r="A34" s="37" t="n">
        <v>46095</v>
      </c>
      <c r="B34" s="37" t="n">
        <v>46078</v>
      </c>
      <c r="C34" s="34" t="n">
        <f aca="false">A34-B34</f>
        <v>17</v>
      </c>
      <c r="D34" s="22" t="s">
        <v>81</v>
      </c>
      <c r="E34" s="22" t="s">
        <v>180</v>
      </c>
      <c r="F34" s="22" t="s">
        <v>144</v>
      </c>
      <c r="G34" s="22" t="s">
        <v>152</v>
      </c>
      <c r="H34" s="22" t="s">
        <v>146</v>
      </c>
      <c r="I34" s="22" t="s">
        <v>147</v>
      </c>
      <c r="J34" s="42" t="n">
        <v>19.99</v>
      </c>
      <c r="K34" s="42" t="n">
        <v>1.38</v>
      </c>
      <c r="L34" s="42" t="n">
        <v>0</v>
      </c>
      <c r="M34" s="42" t="n">
        <v>0</v>
      </c>
      <c r="N34" s="42" t="n">
        <v>0</v>
      </c>
      <c r="O34" s="22" t="str">
        <f aca="false">TEXT(A34,"ddd")</f>
        <v>Sat</v>
      </c>
    </row>
    <row r="35" customFormat="false" ht="15" hidden="false" customHeight="false" outlineLevel="0" collapsed="false">
      <c r="A35" s="37" t="n">
        <v>46095</v>
      </c>
      <c r="B35" s="37" t="n">
        <v>46095</v>
      </c>
      <c r="C35" s="34" t="n">
        <f aca="false">A35-B35</f>
        <v>0</v>
      </c>
      <c r="D35" s="22" t="s">
        <v>81</v>
      </c>
      <c r="E35" s="22" t="s">
        <v>82</v>
      </c>
      <c r="F35" s="22" t="s">
        <v>144</v>
      </c>
      <c r="G35" s="22" t="s">
        <v>158</v>
      </c>
      <c r="H35" s="22" t="s">
        <v>146</v>
      </c>
      <c r="I35" s="22" t="s">
        <v>147</v>
      </c>
      <c r="J35" s="42" t="n">
        <v>10</v>
      </c>
      <c r="K35" s="42" t="n">
        <v>1.02</v>
      </c>
      <c r="L35" s="42" t="n">
        <v>0</v>
      </c>
      <c r="M35" s="42" t="n">
        <v>0</v>
      </c>
      <c r="N35" s="42" t="n">
        <v>0</v>
      </c>
      <c r="O35" s="22" t="str">
        <f aca="false">TEXT(A35,"ddd")</f>
        <v>Sat</v>
      </c>
    </row>
    <row r="36" customFormat="false" ht="15" hidden="false" customHeight="false" outlineLevel="0" collapsed="false">
      <c r="A36" s="37" t="n">
        <v>46095</v>
      </c>
      <c r="B36" s="37" t="n">
        <v>46089</v>
      </c>
      <c r="C36" s="34" t="n">
        <f aca="false">A36-B36</f>
        <v>6</v>
      </c>
      <c r="D36" s="22" t="s">
        <v>89</v>
      </c>
      <c r="E36" s="22" t="s">
        <v>181</v>
      </c>
      <c r="F36" s="22" t="s">
        <v>149</v>
      </c>
      <c r="G36" s="22" t="s">
        <v>162</v>
      </c>
      <c r="H36" s="22" t="s">
        <v>146</v>
      </c>
      <c r="I36" s="22" t="s">
        <v>147</v>
      </c>
      <c r="J36" s="42" t="n">
        <v>20</v>
      </c>
      <c r="K36" s="42" t="n">
        <v>1.18</v>
      </c>
      <c r="L36" s="42" t="n">
        <v>1.6</v>
      </c>
      <c r="M36" s="42" t="n">
        <v>0</v>
      </c>
      <c r="N36" s="42" t="n">
        <v>0</v>
      </c>
      <c r="O36" s="22" t="str">
        <f aca="false">TEXT(A36,"ddd")</f>
        <v>Sat</v>
      </c>
    </row>
    <row r="37" customFormat="false" ht="15" hidden="false" customHeight="false" outlineLevel="0" collapsed="false">
      <c r="A37" s="37" t="n">
        <v>46096</v>
      </c>
      <c r="B37" s="37" t="n">
        <v>46092</v>
      </c>
      <c r="C37" s="34" t="n">
        <f aca="false">A37-B37</f>
        <v>4</v>
      </c>
      <c r="D37" s="22" t="s">
        <v>81</v>
      </c>
      <c r="E37" s="22" t="s">
        <v>182</v>
      </c>
      <c r="F37" s="22" t="s">
        <v>159</v>
      </c>
      <c r="G37" s="22" t="s">
        <v>154</v>
      </c>
      <c r="H37" s="22" t="s">
        <v>146</v>
      </c>
      <c r="I37" s="22" t="s">
        <v>147</v>
      </c>
      <c r="J37" s="42" t="n">
        <v>15</v>
      </c>
      <c r="K37" s="42" t="n">
        <v>1.21</v>
      </c>
      <c r="L37" s="42" t="n">
        <v>1.2</v>
      </c>
      <c r="M37" s="42" t="n">
        <v>0</v>
      </c>
      <c r="N37" s="42" t="n">
        <v>0</v>
      </c>
      <c r="O37" s="22" t="str">
        <f aca="false">TEXT(A37,"ddd")</f>
        <v>Sun</v>
      </c>
    </row>
    <row r="38" customFormat="false" ht="15" hidden="false" customHeight="false" outlineLevel="0" collapsed="false">
      <c r="A38" s="37" t="n">
        <v>46096</v>
      </c>
      <c r="B38" s="37" t="n">
        <v>46095</v>
      </c>
      <c r="C38" s="34" t="n">
        <f aca="false">A38-B38</f>
        <v>1</v>
      </c>
      <c r="D38" s="22" t="s">
        <v>85</v>
      </c>
      <c r="E38" s="22" t="s">
        <v>90</v>
      </c>
      <c r="F38" s="22" t="s">
        <v>183</v>
      </c>
      <c r="G38" s="22" t="s">
        <v>163</v>
      </c>
      <c r="H38" s="22" t="s">
        <v>146</v>
      </c>
      <c r="I38" s="22" t="s">
        <v>147</v>
      </c>
      <c r="J38" s="42" t="n">
        <v>12</v>
      </c>
      <c r="K38" s="42" t="n">
        <v>1.14</v>
      </c>
      <c r="L38" s="42" t="n">
        <v>0.96</v>
      </c>
      <c r="M38" s="42" t="n">
        <v>0</v>
      </c>
      <c r="N38" s="42" t="n">
        <v>0</v>
      </c>
      <c r="O38" s="22" t="str">
        <f aca="false">TEXT(A38,"ddd")</f>
        <v>Sun</v>
      </c>
    </row>
    <row r="39" customFormat="false" ht="15" hidden="false" customHeight="false" outlineLevel="0" collapsed="false">
      <c r="A39" s="37" t="n">
        <v>46096</v>
      </c>
      <c r="B39" s="37" t="n">
        <v>46094</v>
      </c>
      <c r="C39" s="34" t="n">
        <f aca="false">A39-B39</f>
        <v>2</v>
      </c>
      <c r="D39" s="22" t="s">
        <v>81</v>
      </c>
      <c r="E39" s="22" t="s">
        <v>82</v>
      </c>
      <c r="F39" s="22" t="s">
        <v>149</v>
      </c>
      <c r="G39" s="22" t="s">
        <v>184</v>
      </c>
      <c r="H39" s="22" t="s">
        <v>146</v>
      </c>
      <c r="I39" s="22" t="s">
        <v>147</v>
      </c>
      <c r="J39" s="42" t="n">
        <v>11</v>
      </c>
      <c r="K39" s="42" t="n">
        <v>1.09</v>
      </c>
      <c r="L39" s="42" t="n">
        <v>0.88</v>
      </c>
      <c r="M39" s="42" t="n">
        <v>0</v>
      </c>
      <c r="N39" s="42" t="n">
        <v>0</v>
      </c>
      <c r="O39" s="22" t="str">
        <f aca="false">TEXT(A39,"ddd")</f>
        <v>Sun</v>
      </c>
    </row>
    <row r="40" customFormat="false" ht="15" hidden="false" customHeight="false" outlineLevel="0" collapsed="false">
      <c r="A40" s="37" t="n">
        <v>46097</v>
      </c>
      <c r="B40" s="37" t="n">
        <v>46091</v>
      </c>
      <c r="C40" s="34" t="n">
        <f aca="false">A40-B40</f>
        <v>6</v>
      </c>
      <c r="D40" s="22" t="s">
        <v>85</v>
      </c>
      <c r="E40" s="22" t="s">
        <v>82</v>
      </c>
      <c r="F40" s="22" t="s">
        <v>159</v>
      </c>
      <c r="G40" s="22" t="s">
        <v>185</v>
      </c>
      <c r="H40" s="22" t="s">
        <v>146</v>
      </c>
      <c r="I40" s="22" t="s">
        <v>147</v>
      </c>
      <c r="J40" s="42" t="n">
        <v>15</v>
      </c>
      <c r="K40" s="42" t="n">
        <v>1.26</v>
      </c>
      <c r="L40" s="42" t="n">
        <v>0</v>
      </c>
      <c r="M40" s="42" t="n">
        <v>0</v>
      </c>
      <c r="N40" s="42" t="n">
        <v>0</v>
      </c>
      <c r="O40" s="22" t="str">
        <f aca="false">TEXT(A40,"ddd")</f>
        <v>Mon</v>
      </c>
    </row>
    <row r="41" customFormat="false" ht="15" hidden="false" customHeight="false" outlineLevel="0" collapsed="false">
      <c r="A41" s="37" t="n">
        <v>46097</v>
      </c>
      <c r="B41" s="37" t="n">
        <v>46094</v>
      </c>
      <c r="C41" s="34" t="n">
        <f aca="false">A41-B41</f>
        <v>3</v>
      </c>
      <c r="D41" s="22" t="s">
        <v>81</v>
      </c>
      <c r="E41" s="22" t="s">
        <v>186</v>
      </c>
      <c r="F41" s="22" t="s">
        <v>149</v>
      </c>
      <c r="G41" s="22" t="s">
        <v>187</v>
      </c>
      <c r="H41" s="22" t="s">
        <v>146</v>
      </c>
      <c r="I41" s="22" t="s">
        <v>147</v>
      </c>
      <c r="J41" s="42" t="n">
        <v>11</v>
      </c>
      <c r="K41" s="42" t="n">
        <v>1.05</v>
      </c>
      <c r="L41" s="42" t="n">
        <v>0</v>
      </c>
      <c r="M41" s="42" t="n">
        <v>0</v>
      </c>
      <c r="N41" s="42" t="n">
        <v>0</v>
      </c>
      <c r="O41" s="22" t="str">
        <f aca="false">TEXT(A41,"ddd")</f>
        <v>Mon</v>
      </c>
    </row>
    <row r="42" customFormat="false" ht="15" hidden="false" customHeight="false" outlineLevel="0" collapsed="false">
      <c r="A42" s="37" t="n">
        <v>46098</v>
      </c>
      <c r="B42" s="37" t="n">
        <v>46095</v>
      </c>
      <c r="C42" s="34" t="n">
        <f aca="false">A42-B42</f>
        <v>3</v>
      </c>
      <c r="D42" s="22" t="s">
        <v>81</v>
      </c>
      <c r="E42" s="22" t="s">
        <v>143</v>
      </c>
      <c r="F42" s="22" t="s">
        <v>144</v>
      </c>
      <c r="G42" s="22" t="s">
        <v>152</v>
      </c>
      <c r="H42" s="22" t="s">
        <v>147</v>
      </c>
      <c r="I42" s="22" t="s">
        <v>147</v>
      </c>
      <c r="J42" s="42" t="n">
        <v>8.1</v>
      </c>
      <c r="K42" s="42" t="n">
        <v>1.41</v>
      </c>
      <c r="L42" s="42" t="n">
        <v>0.65</v>
      </c>
      <c r="M42" s="42" t="n">
        <v>0</v>
      </c>
      <c r="N42" s="42" t="n">
        <v>0</v>
      </c>
      <c r="O42" s="22" t="str">
        <f aca="false">TEXT(A42,"ddd")</f>
        <v>Tue</v>
      </c>
    </row>
    <row r="43" customFormat="false" ht="15" hidden="false" customHeight="false" outlineLevel="0" collapsed="false">
      <c r="A43" s="37" t="n">
        <v>46098</v>
      </c>
      <c r="B43" s="37" t="n">
        <v>46096</v>
      </c>
      <c r="C43" s="34" t="n">
        <f aca="false">A43-B43</f>
        <v>2</v>
      </c>
      <c r="D43" s="22" t="s">
        <v>81</v>
      </c>
      <c r="E43" s="22" t="s">
        <v>188</v>
      </c>
      <c r="F43" s="22" t="s">
        <v>144</v>
      </c>
      <c r="G43" s="22" t="s">
        <v>152</v>
      </c>
      <c r="H43" s="22" t="s">
        <v>147</v>
      </c>
      <c r="I43" s="22" t="s">
        <v>146</v>
      </c>
      <c r="J43" s="42" t="n">
        <v>9.45</v>
      </c>
      <c r="K43" s="42" t="n">
        <v>0</v>
      </c>
      <c r="L43" s="42" t="n">
        <v>0</v>
      </c>
      <c r="M43" s="42" t="n">
        <v>0</v>
      </c>
      <c r="N43" s="42" t="n">
        <v>0</v>
      </c>
      <c r="O43" s="22" t="str">
        <f aca="false">TEXT(A43,"ddd")</f>
        <v>Tue</v>
      </c>
    </row>
    <row r="44" customFormat="false" ht="15" hidden="false" customHeight="false" outlineLevel="0" collapsed="false">
      <c r="A44" s="37" t="n">
        <v>46098</v>
      </c>
      <c r="B44" s="37" t="n">
        <v>46095</v>
      </c>
      <c r="C44" s="34" t="n">
        <f aca="false">A44-B44</f>
        <v>3</v>
      </c>
      <c r="D44" s="22" t="s">
        <v>81</v>
      </c>
      <c r="E44" s="22" t="s">
        <v>143</v>
      </c>
      <c r="F44" s="22" t="s">
        <v>144</v>
      </c>
      <c r="G44" s="22" t="s">
        <v>162</v>
      </c>
      <c r="H44" s="22" t="s">
        <v>146</v>
      </c>
      <c r="I44" s="22" t="s">
        <v>147</v>
      </c>
      <c r="J44" s="42" t="n">
        <v>7.5</v>
      </c>
      <c r="K44" s="42" t="n">
        <v>0.78</v>
      </c>
      <c r="L44" s="42" t="n">
        <v>0</v>
      </c>
      <c r="M44" s="42" t="n">
        <v>0</v>
      </c>
      <c r="N44" s="42" t="n">
        <v>0</v>
      </c>
      <c r="O44" s="22" t="str">
        <f aca="false">TEXT(A44,"ddd")</f>
        <v>Tue</v>
      </c>
    </row>
    <row r="45" customFormat="false" ht="15" hidden="false" customHeight="false" outlineLevel="0" collapsed="false">
      <c r="A45" s="37" t="n">
        <v>46098</v>
      </c>
      <c r="B45" s="37" t="n">
        <v>46097</v>
      </c>
      <c r="C45" s="34" t="n">
        <f aca="false">A45-B45</f>
        <v>1</v>
      </c>
      <c r="D45" s="22" t="s">
        <v>81</v>
      </c>
      <c r="E45" s="22" t="s">
        <v>143</v>
      </c>
      <c r="F45" s="22" t="s">
        <v>149</v>
      </c>
      <c r="G45" s="22" t="s">
        <v>171</v>
      </c>
      <c r="H45" s="22" t="s">
        <v>146</v>
      </c>
      <c r="I45" s="22" t="s">
        <v>147</v>
      </c>
      <c r="J45" s="42" t="n">
        <v>9</v>
      </c>
      <c r="K45" s="42" t="n">
        <v>0.96</v>
      </c>
      <c r="L45" s="42" t="n">
        <v>0</v>
      </c>
      <c r="M45" s="42" t="n">
        <v>0</v>
      </c>
      <c r="N45" s="42" t="n">
        <v>0</v>
      </c>
      <c r="O45" s="22" t="str">
        <f aca="false">TEXT(A45,"ddd")</f>
        <v>Tue</v>
      </c>
    </row>
    <row r="46" customFormat="false" ht="15" hidden="false" customHeight="false" outlineLevel="0" collapsed="false">
      <c r="A46" s="37" t="n">
        <v>46098</v>
      </c>
      <c r="B46" s="37" t="n">
        <v>46098</v>
      </c>
      <c r="C46" s="34" t="n">
        <f aca="false">A46-B46</f>
        <v>0</v>
      </c>
      <c r="D46" s="22" t="s">
        <v>81</v>
      </c>
      <c r="E46" s="22" t="s">
        <v>143</v>
      </c>
      <c r="F46" s="22" t="s">
        <v>159</v>
      </c>
      <c r="G46" s="22" t="s">
        <v>152</v>
      </c>
      <c r="H46" s="22" t="s">
        <v>146</v>
      </c>
      <c r="I46" s="22" t="s">
        <v>147</v>
      </c>
      <c r="J46" s="42" t="n">
        <v>4</v>
      </c>
      <c r="K46" s="42" t="n">
        <v>0.8</v>
      </c>
      <c r="L46" s="42" t="n">
        <v>0</v>
      </c>
      <c r="M46" s="42" t="n">
        <v>0</v>
      </c>
      <c r="N46" s="42" t="n">
        <v>0</v>
      </c>
      <c r="O46" s="22" t="str">
        <f aca="false">TEXT(A46,"ddd")</f>
        <v>Tue</v>
      </c>
    </row>
    <row r="47" customFormat="false" ht="15" hidden="false" customHeight="false" outlineLevel="0" collapsed="false">
      <c r="A47" s="37" t="n">
        <v>46098</v>
      </c>
      <c r="B47" s="37" t="n">
        <v>46071</v>
      </c>
      <c r="C47" s="34" t="n">
        <f aca="false">A47-B47</f>
        <v>27</v>
      </c>
      <c r="D47" s="22" t="s">
        <v>81</v>
      </c>
      <c r="E47" s="22" t="s">
        <v>189</v>
      </c>
      <c r="F47" s="22" t="s">
        <v>144</v>
      </c>
      <c r="G47" s="22" t="s">
        <v>190</v>
      </c>
      <c r="H47" s="22" t="s">
        <v>146</v>
      </c>
      <c r="I47" s="22" t="s">
        <v>147</v>
      </c>
      <c r="J47" s="42" t="n">
        <v>7</v>
      </c>
      <c r="K47" s="42" t="n">
        <v>0.91</v>
      </c>
      <c r="L47" s="42" t="n">
        <v>0.56</v>
      </c>
      <c r="M47" s="42" t="n">
        <v>0</v>
      </c>
      <c r="N47" s="42" t="n">
        <v>0</v>
      </c>
      <c r="O47" s="22" t="str">
        <f aca="false">TEXT(A47,"ddd")</f>
        <v>Tue</v>
      </c>
    </row>
    <row r="48" customFormat="false" ht="15" hidden="false" customHeight="false" outlineLevel="0" collapsed="false">
      <c r="A48" s="37" t="n">
        <v>46099</v>
      </c>
      <c r="B48" s="37" t="n">
        <v>46061</v>
      </c>
      <c r="C48" s="34" t="n">
        <f aca="false">A48-B48</f>
        <v>38</v>
      </c>
      <c r="D48" s="22" t="s">
        <v>81</v>
      </c>
      <c r="E48" s="22" t="s">
        <v>191</v>
      </c>
      <c r="F48" s="22" t="s">
        <v>144</v>
      </c>
      <c r="G48" s="22" t="s">
        <v>162</v>
      </c>
      <c r="H48" s="22" t="s">
        <v>146</v>
      </c>
      <c r="I48" s="22" t="s">
        <v>147</v>
      </c>
      <c r="J48" s="42" t="n">
        <v>14</v>
      </c>
      <c r="K48" s="42" t="n">
        <v>1</v>
      </c>
      <c r="L48" s="42" t="n">
        <v>1.12</v>
      </c>
      <c r="M48" s="42" t="n">
        <v>0</v>
      </c>
      <c r="N48" s="42" t="n">
        <v>0</v>
      </c>
      <c r="O48" s="22" t="str">
        <f aca="false">TEXT(A48,"ddd")</f>
        <v>Wed</v>
      </c>
    </row>
    <row r="49" customFormat="false" ht="15" hidden="false" customHeight="false" outlineLevel="0" collapsed="false">
      <c r="A49" s="37" t="n">
        <v>46099</v>
      </c>
      <c r="B49" s="37" t="n">
        <v>46044</v>
      </c>
      <c r="C49" s="34" t="n">
        <f aca="false">A49-B49</f>
        <v>55</v>
      </c>
      <c r="D49" s="22" t="s">
        <v>81</v>
      </c>
      <c r="E49" s="22" t="s">
        <v>82</v>
      </c>
      <c r="F49" s="22" t="s">
        <v>159</v>
      </c>
      <c r="G49" s="22" t="s">
        <v>192</v>
      </c>
      <c r="H49" s="22" t="s">
        <v>146</v>
      </c>
      <c r="I49" s="22" t="s">
        <v>147</v>
      </c>
      <c r="J49" s="42" t="n">
        <v>18</v>
      </c>
      <c r="K49" s="42" t="n">
        <v>1.28</v>
      </c>
      <c r="L49" s="42" t="n">
        <v>0</v>
      </c>
      <c r="M49" s="42" t="n">
        <v>0</v>
      </c>
      <c r="N49" s="42" t="n">
        <v>0</v>
      </c>
      <c r="O49" s="22" t="str">
        <f aca="false">TEXT(A49,"ddd")</f>
        <v>Wed</v>
      </c>
    </row>
    <row r="50" customFormat="false" ht="15" hidden="false" customHeight="false" outlineLevel="0" collapsed="false">
      <c r="A50" s="37" t="n">
        <v>46099</v>
      </c>
      <c r="B50" s="37" t="n">
        <v>46098</v>
      </c>
      <c r="C50" s="34" t="n">
        <f aca="false">A50-B50</f>
        <v>1</v>
      </c>
      <c r="D50" s="22" t="s">
        <v>81</v>
      </c>
      <c r="E50" s="22" t="s">
        <v>143</v>
      </c>
      <c r="F50" s="22" t="s">
        <v>159</v>
      </c>
      <c r="G50" s="22" t="s">
        <v>152</v>
      </c>
      <c r="H50" s="22" t="s">
        <v>146</v>
      </c>
      <c r="I50" s="22" t="s">
        <v>147</v>
      </c>
      <c r="J50" s="42" t="n">
        <v>8</v>
      </c>
      <c r="K50" s="42" t="n">
        <v>0.94</v>
      </c>
      <c r="L50" s="42" t="n">
        <v>0</v>
      </c>
      <c r="M50" s="42" t="n">
        <v>0</v>
      </c>
      <c r="N50" s="42" t="n">
        <v>0</v>
      </c>
      <c r="O50" s="22" t="str">
        <f aca="false">TEXT(A50,"ddd")</f>
        <v>Wed</v>
      </c>
    </row>
    <row r="51" customFormat="false" ht="15" hidden="false" customHeight="false" outlineLevel="0" collapsed="false">
      <c r="A51" s="37" t="n">
        <v>46099</v>
      </c>
      <c r="B51" s="37" t="n">
        <v>46093</v>
      </c>
      <c r="C51" s="34" t="n">
        <f aca="false">A51-B51</f>
        <v>6</v>
      </c>
      <c r="D51" s="22" t="s">
        <v>81</v>
      </c>
      <c r="E51" s="22" t="s">
        <v>186</v>
      </c>
      <c r="F51" s="22" t="s">
        <v>166</v>
      </c>
      <c r="G51" s="22" t="s">
        <v>152</v>
      </c>
      <c r="H51" s="22" t="s">
        <v>146</v>
      </c>
      <c r="I51" s="22" t="s">
        <v>147</v>
      </c>
      <c r="J51" s="42" t="n">
        <v>10</v>
      </c>
      <c r="K51" s="42" t="n">
        <v>1.03</v>
      </c>
      <c r="L51" s="42" t="n">
        <v>0.8</v>
      </c>
      <c r="M51" s="42" t="n">
        <v>0</v>
      </c>
      <c r="N51" s="42" t="n">
        <v>0</v>
      </c>
      <c r="O51" s="22" t="str">
        <f aca="false">TEXT(A51,"ddd")</f>
        <v>Wed</v>
      </c>
    </row>
    <row r="52" customFormat="false" ht="15" hidden="false" customHeight="false" outlineLevel="0" collapsed="false">
      <c r="A52" s="37" t="n">
        <v>46100</v>
      </c>
      <c r="B52" s="37" t="n">
        <v>46094</v>
      </c>
      <c r="C52" s="34" t="n">
        <f aca="false">A52-B52</f>
        <v>6</v>
      </c>
      <c r="D52" s="22" t="s">
        <v>81</v>
      </c>
      <c r="E52" s="22" t="s">
        <v>189</v>
      </c>
      <c r="F52" s="22" t="s">
        <v>159</v>
      </c>
      <c r="G52" s="22" t="s">
        <v>193</v>
      </c>
      <c r="H52" s="22" t="s">
        <v>146</v>
      </c>
      <c r="I52" s="22" t="s">
        <v>147</v>
      </c>
      <c r="J52" s="42" t="n">
        <v>8</v>
      </c>
      <c r="K52" s="42" t="n">
        <v>0.96</v>
      </c>
      <c r="L52" s="42" t="n">
        <v>0.64</v>
      </c>
      <c r="M52" s="42" t="n">
        <v>0</v>
      </c>
      <c r="N52" s="42" t="n">
        <v>0</v>
      </c>
      <c r="O52" s="22" t="str">
        <f aca="false">TEXT(A52,"ddd")</f>
        <v>Thu</v>
      </c>
    </row>
    <row r="53" customFormat="false" ht="15" hidden="false" customHeight="false" outlineLevel="0" collapsed="false">
      <c r="A53" s="37" t="n">
        <v>46100</v>
      </c>
      <c r="B53" s="37" t="n">
        <v>46097</v>
      </c>
      <c r="C53" s="34" t="n">
        <f aca="false">A53-B53</f>
        <v>3</v>
      </c>
      <c r="D53" s="22" t="s">
        <v>81</v>
      </c>
      <c r="E53" s="22" t="s">
        <v>90</v>
      </c>
      <c r="F53" s="22" t="s">
        <v>144</v>
      </c>
      <c r="G53" s="22" t="s">
        <v>194</v>
      </c>
      <c r="H53" s="22" t="s">
        <v>146</v>
      </c>
      <c r="I53" s="22" t="s">
        <v>147</v>
      </c>
      <c r="J53" s="42" t="n">
        <v>16.5</v>
      </c>
      <c r="K53" s="42" t="n">
        <v>1.26</v>
      </c>
      <c r="L53" s="42" t="n">
        <v>0</v>
      </c>
      <c r="M53" s="42" t="n">
        <v>0</v>
      </c>
      <c r="N53" s="42" t="n">
        <v>0</v>
      </c>
      <c r="O53" s="22" t="str">
        <f aca="false">TEXT(A53,"ddd")</f>
        <v>Thu</v>
      </c>
    </row>
    <row r="54" customFormat="false" ht="15" hidden="false" customHeight="false" outlineLevel="0" collapsed="false">
      <c r="A54" s="37" t="n">
        <v>46100</v>
      </c>
      <c r="B54" s="37" t="n">
        <v>46099</v>
      </c>
      <c r="C54" s="34" t="n">
        <f aca="false">A54-B54</f>
        <v>1</v>
      </c>
      <c r="D54" s="22" t="s">
        <v>81</v>
      </c>
      <c r="E54" s="22" t="s">
        <v>90</v>
      </c>
      <c r="F54" s="22" t="s">
        <v>144</v>
      </c>
      <c r="G54" s="22" t="s">
        <v>195</v>
      </c>
      <c r="H54" s="22" t="s">
        <v>146</v>
      </c>
      <c r="I54" s="22" t="s">
        <v>147</v>
      </c>
      <c r="J54" s="42" t="n">
        <v>15</v>
      </c>
      <c r="K54" s="42" t="n">
        <v>1.19</v>
      </c>
      <c r="L54" s="42" t="n">
        <v>0</v>
      </c>
      <c r="M54" s="42" t="n">
        <v>0</v>
      </c>
      <c r="N54" s="42" t="n">
        <v>0</v>
      </c>
      <c r="O54" s="22" t="str">
        <f aca="false">TEXT(A54,"ddd")</f>
        <v>Thu</v>
      </c>
    </row>
    <row r="55" customFormat="false" ht="15" hidden="false" customHeight="false" outlineLevel="0" collapsed="false">
      <c r="A55" s="37" t="n">
        <v>46100</v>
      </c>
      <c r="B55" s="37" t="n">
        <v>46099</v>
      </c>
      <c r="C55" s="34" t="n">
        <f aca="false">A55-B55</f>
        <v>1</v>
      </c>
      <c r="D55" s="22" t="s">
        <v>81</v>
      </c>
      <c r="E55" s="22" t="s">
        <v>143</v>
      </c>
      <c r="F55" s="22" t="s">
        <v>159</v>
      </c>
      <c r="G55" s="22" t="s">
        <v>156</v>
      </c>
      <c r="H55" s="22" t="s">
        <v>146</v>
      </c>
      <c r="I55" s="22" t="s">
        <v>147</v>
      </c>
      <c r="J55" s="42" t="n">
        <v>9</v>
      </c>
      <c r="K55" s="42" t="n">
        <v>0.81</v>
      </c>
      <c r="L55" s="42" t="n">
        <v>0.72</v>
      </c>
      <c r="M55" s="42" t="n">
        <v>0</v>
      </c>
      <c r="N55" s="42" t="n">
        <v>0</v>
      </c>
      <c r="O55" s="22" t="str">
        <f aca="false">TEXT(A55,"ddd")</f>
        <v>Thu</v>
      </c>
    </row>
    <row r="56" customFormat="false" ht="15" hidden="false" customHeight="false" outlineLevel="0" collapsed="false">
      <c r="A56" s="37" t="n">
        <v>46100</v>
      </c>
      <c r="B56" s="37" t="n">
        <v>46099</v>
      </c>
      <c r="C56" s="34" t="n">
        <f aca="false">A56-B56</f>
        <v>1</v>
      </c>
      <c r="D56" s="22" t="s">
        <v>81</v>
      </c>
      <c r="E56" s="22" t="s">
        <v>143</v>
      </c>
      <c r="F56" s="22" t="s">
        <v>159</v>
      </c>
      <c r="G56" s="22" t="s">
        <v>196</v>
      </c>
      <c r="H56" s="22" t="s">
        <v>146</v>
      </c>
      <c r="I56" s="22" t="s">
        <v>147</v>
      </c>
      <c r="J56" s="42" t="n">
        <v>9</v>
      </c>
      <c r="K56" s="42" t="n">
        <v>0.96</v>
      </c>
      <c r="L56" s="42" t="n">
        <v>0</v>
      </c>
      <c r="M56" s="42" t="n">
        <v>0</v>
      </c>
      <c r="N56" s="42" t="n">
        <v>0</v>
      </c>
      <c r="O56" s="22" t="str">
        <f aca="false">TEXT(A56,"ddd")</f>
        <v>Thu</v>
      </c>
    </row>
    <row r="57" customFormat="false" ht="15" hidden="false" customHeight="false" outlineLevel="0" collapsed="false">
      <c r="A57" s="37" t="n">
        <v>46100</v>
      </c>
      <c r="B57" s="37" t="n">
        <v>46093</v>
      </c>
      <c r="C57" s="34" t="n">
        <f aca="false">A57-B57</f>
        <v>7</v>
      </c>
      <c r="D57" s="22" t="s">
        <v>81</v>
      </c>
      <c r="E57" s="22" t="s">
        <v>143</v>
      </c>
      <c r="F57" s="22" t="s">
        <v>144</v>
      </c>
      <c r="G57" s="22" t="s">
        <v>162</v>
      </c>
      <c r="H57" s="22" t="s">
        <v>146</v>
      </c>
      <c r="I57" s="22" t="s">
        <v>147</v>
      </c>
      <c r="J57" s="42" t="n">
        <v>9</v>
      </c>
      <c r="K57" s="42" t="n">
        <v>0.81</v>
      </c>
      <c r="L57" s="42" t="n">
        <v>0</v>
      </c>
      <c r="M57" s="42" t="n">
        <v>0</v>
      </c>
      <c r="N57" s="42" t="n">
        <v>0</v>
      </c>
      <c r="O57" s="22" t="str">
        <f aca="false">TEXT(A57,"ddd")</f>
        <v>Thu</v>
      </c>
    </row>
    <row r="58" customFormat="false" ht="15" hidden="false" customHeight="false" outlineLevel="0" collapsed="false">
      <c r="A58" s="37" t="n">
        <v>46101</v>
      </c>
      <c r="B58" s="37" t="n">
        <v>46095</v>
      </c>
      <c r="C58" s="34" t="n">
        <f aca="false">A58-B58</f>
        <v>6</v>
      </c>
      <c r="D58" s="22" t="s">
        <v>81</v>
      </c>
      <c r="E58" s="22" t="s">
        <v>191</v>
      </c>
      <c r="F58" s="22" t="s">
        <v>149</v>
      </c>
      <c r="G58" s="22" t="s">
        <v>184</v>
      </c>
      <c r="H58" s="22" t="s">
        <v>146</v>
      </c>
      <c r="I58" s="22" t="s">
        <v>147</v>
      </c>
      <c r="J58" s="42" t="n">
        <v>9</v>
      </c>
      <c r="K58" s="42" t="n">
        <v>1.01</v>
      </c>
      <c r="L58" s="42" t="n">
        <v>0</v>
      </c>
      <c r="M58" s="42" t="n">
        <v>0</v>
      </c>
      <c r="N58" s="42" t="n">
        <v>0</v>
      </c>
      <c r="O58" s="22" t="str">
        <f aca="false">TEXT(A58,"ddd")</f>
        <v>Fri</v>
      </c>
    </row>
    <row r="59" customFormat="false" ht="15" hidden="false" customHeight="false" outlineLevel="0" collapsed="false">
      <c r="A59" s="37" t="n">
        <v>46101</v>
      </c>
      <c r="B59" s="37" t="n">
        <v>46098</v>
      </c>
      <c r="C59" s="34" t="n">
        <f aca="false">A59-B59</f>
        <v>3</v>
      </c>
      <c r="D59" s="22" t="s">
        <v>81</v>
      </c>
      <c r="E59" s="22" t="s">
        <v>197</v>
      </c>
      <c r="F59" s="22" t="s">
        <v>151</v>
      </c>
      <c r="G59" s="22" t="s">
        <v>152</v>
      </c>
      <c r="H59" s="22" t="s">
        <v>146</v>
      </c>
      <c r="I59" s="22" t="s">
        <v>147</v>
      </c>
      <c r="J59" s="42" t="n">
        <v>12</v>
      </c>
      <c r="K59" s="42" t="n">
        <v>1.05</v>
      </c>
      <c r="L59" s="42" t="n">
        <v>0</v>
      </c>
      <c r="M59" s="42" t="n">
        <v>0</v>
      </c>
      <c r="N59" s="42" t="n">
        <v>0</v>
      </c>
      <c r="O59" s="22" t="str">
        <f aca="false">TEXT(A59,"ddd")</f>
        <v>Fri</v>
      </c>
    </row>
    <row r="60" customFormat="false" ht="15" hidden="false" customHeight="false" outlineLevel="0" collapsed="false">
      <c r="A60" s="37" t="n">
        <v>46101</v>
      </c>
      <c r="B60" s="37" t="n">
        <v>46091</v>
      </c>
      <c r="C60" s="34" t="n">
        <f aca="false">A60-B60</f>
        <v>10</v>
      </c>
      <c r="D60" s="22" t="s">
        <v>81</v>
      </c>
      <c r="E60" s="22" t="s">
        <v>143</v>
      </c>
      <c r="F60" s="22" t="s">
        <v>159</v>
      </c>
      <c r="G60" s="22" t="s">
        <v>162</v>
      </c>
      <c r="H60" s="22" t="s">
        <v>146</v>
      </c>
      <c r="I60" s="22" t="s">
        <v>147</v>
      </c>
      <c r="J60" s="42" t="n">
        <v>7</v>
      </c>
      <c r="K60" s="42" t="n">
        <v>0.75</v>
      </c>
      <c r="L60" s="42" t="n">
        <v>0.56</v>
      </c>
      <c r="M60" s="42" t="n">
        <v>0</v>
      </c>
      <c r="N60" s="42" t="n">
        <v>0</v>
      </c>
      <c r="O60" s="22" t="str">
        <f aca="false">TEXT(A60,"ddd")</f>
        <v>Fri</v>
      </c>
    </row>
    <row r="61" customFormat="false" ht="15" hidden="false" customHeight="false" outlineLevel="0" collapsed="false">
      <c r="A61" s="37" t="n">
        <v>46101</v>
      </c>
      <c r="B61" s="37" t="n">
        <v>46066</v>
      </c>
      <c r="C61" s="34" t="n">
        <f aca="false">A61-B61</f>
        <v>35</v>
      </c>
      <c r="D61" s="22" t="s">
        <v>81</v>
      </c>
      <c r="E61" s="22" t="s">
        <v>198</v>
      </c>
      <c r="F61" s="22" t="s">
        <v>144</v>
      </c>
      <c r="G61" s="22" t="s">
        <v>145</v>
      </c>
      <c r="H61" s="22" t="s">
        <v>146</v>
      </c>
      <c r="I61" s="22" t="s">
        <v>147</v>
      </c>
      <c r="J61" s="42" t="n">
        <v>7.5</v>
      </c>
      <c r="K61" s="42" t="n">
        <v>0.96</v>
      </c>
      <c r="L61" s="42" t="n">
        <v>0.6</v>
      </c>
      <c r="M61" s="42" t="n">
        <v>0</v>
      </c>
      <c r="N61" s="42" t="n">
        <v>0</v>
      </c>
      <c r="O61" s="22" t="str">
        <f aca="false">TEXT(A61,"ddd")</f>
        <v>Fri</v>
      </c>
    </row>
    <row r="62" customFormat="false" ht="15" hidden="false" customHeight="false" outlineLevel="0" collapsed="false">
      <c r="A62" s="37" t="n">
        <v>46101</v>
      </c>
      <c r="B62" s="37" t="n">
        <v>46059</v>
      </c>
      <c r="C62" s="34" t="n">
        <f aca="false">A62-B62</f>
        <v>42</v>
      </c>
      <c r="D62" s="22" t="s">
        <v>81</v>
      </c>
      <c r="E62" s="22" t="s">
        <v>157</v>
      </c>
      <c r="F62" s="22" t="s">
        <v>144</v>
      </c>
      <c r="G62" s="22" t="s">
        <v>154</v>
      </c>
      <c r="H62" s="22" t="s">
        <v>146</v>
      </c>
      <c r="I62" s="22" t="s">
        <v>147</v>
      </c>
      <c r="J62" s="42" t="n">
        <v>9</v>
      </c>
      <c r="K62" s="42" t="n">
        <v>1</v>
      </c>
      <c r="L62" s="42" t="n">
        <v>0</v>
      </c>
      <c r="M62" s="42" t="n">
        <v>0</v>
      </c>
      <c r="N62" s="42" t="n">
        <v>0</v>
      </c>
      <c r="O62" s="22" t="str">
        <f aca="false">TEXT(A62,"ddd")</f>
        <v>Fri</v>
      </c>
    </row>
    <row r="63" customFormat="false" ht="15" hidden="false" customHeight="false" outlineLevel="0" collapsed="false">
      <c r="A63" s="37" t="n">
        <v>46102</v>
      </c>
      <c r="B63" s="37" t="n">
        <v>46070</v>
      </c>
      <c r="C63" s="34" t="n">
        <f aca="false">A63-B63</f>
        <v>32</v>
      </c>
      <c r="D63" s="22" t="s">
        <v>81</v>
      </c>
      <c r="E63" s="22" t="s">
        <v>199</v>
      </c>
      <c r="F63" s="22" t="s">
        <v>149</v>
      </c>
      <c r="G63" s="22" t="s">
        <v>154</v>
      </c>
      <c r="H63" s="22" t="s">
        <v>146</v>
      </c>
      <c r="I63" s="22" t="s">
        <v>147</v>
      </c>
      <c r="J63" s="42" t="n">
        <v>10</v>
      </c>
      <c r="K63" s="42" t="n">
        <v>1.04</v>
      </c>
      <c r="L63" s="42" t="n">
        <v>0.8</v>
      </c>
      <c r="M63" s="42" t="n">
        <v>0</v>
      </c>
      <c r="N63" s="42" t="n">
        <v>0</v>
      </c>
      <c r="O63" s="22" t="str">
        <f aca="false">TEXT(A63,"ddd")</f>
        <v>Sat</v>
      </c>
    </row>
    <row r="64" customFormat="false" ht="15" hidden="false" customHeight="false" outlineLevel="0" collapsed="false">
      <c r="A64" s="37" t="n">
        <v>46102</v>
      </c>
      <c r="B64" s="37" t="n">
        <v>46063</v>
      </c>
      <c r="C64" s="34" t="n">
        <f aca="false">A64-B64</f>
        <v>39</v>
      </c>
      <c r="D64" s="22" t="s">
        <v>81</v>
      </c>
      <c r="E64" s="22" t="s">
        <v>82</v>
      </c>
      <c r="F64" s="22" t="s">
        <v>151</v>
      </c>
      <c r="G64" s="22" t="s">
        <v>175</v>
      </c>
      <c r="H64" s="22" t="s">
        <v>146</v>
      </c>
      <c r="I64" s="22" t="s">
        <v>147</v>
      </c>
      <c r="J64" s="42" t="n">
        <v>29.99</v>
      </c>
      <c r="K64" s="42" t="n">
        <v>1.88</v>
      </c>
      <c r="L64" s="42" t="n">
        <v>0</v>
      </c>
      <c r="M64" s="42" t="n">
        <v>0</v>
      </c>
      <c r="N64" s="42" t="n">
        <v>0</v>
      </c>
      <c r="O64" s="22" t="str">
        <f aca="false">TEXT(A64,"ddd")</f>
        <v>Sat</v>
      </c>
    </row>
    <row r="65" customFormat="false" ht="15" hidden="false" customHeight="false" outlineLevel="0" collapsed="false">
      <c r="A65" s="37" t="n">
        <v>46102</v>
      </c>
      <c r="B65" s="37" t="n">
        <v>46101</v>
      </c>
      <c r="C65" s="34" t="n">
        <f aca="false">A65-B65</f>
        <v>1</v>
      </c>
      <c r="D65" s="22" t="s">
        <v>85</v>
      </c>
      <c r="E65" s="22" t="s">
        <v>200</v>
      </c>
      <c r="F65" s="22" t="s">
        <v>201</v>
      </c>
      <c r="G65" s="22" t="s">
        <v>202</v>
      </c>
      <c r="H65" s="22" t="s">
        <v>146</v>
      </c>
      <c r="I65" s="22" t="s">
        <v>147</v>
      </c>
      <c r="J65" s="42" t="n">
        <v>19.99</v>
      </c>
      <c r="K65" s="42" t="n">
        <v>1.44</v>
      </c>
      <c r="L65" s="42" t="n">
        <v>1.6</v>
      </c>
      <c r="M65" s="42" t="n">
        <v>0</v>
      </c>
      <c r="N65" s="42" t="n">
        <v>0</v>
      </c>
      <c r="O65" s="22" t="str">
        <f aca="false">TEXT(A65,"ddd")</f>
        <v>Sat</v>
      </c>
    </row>
    <row r="66" customFormat="false" ht="15" hidden="false" customHeight="false" outlineLevel="0" collapsed="false">
      <c r="A66" s="37" t="n">
        <v>46102</v>
      </c>
      <c r="B66" s="37" t="n">
        <v>46101</v>
      </c>
      <c r="C66" s="34" t="n">
        <f aca="false">A66-B66</f>
        <v>1</v>
      </c>
      <c r="D66" s="22" t="s">
        <v>81</v>
      </c>
      <c r="E66" s="22" t="s">
        <v>100</v>
      </c>
      <c r="F66" s="22" t="s">
        <v>149</v>
      </c>
      <c r="G66" s="22" t="s">
        <v>152</v>
      </c>
      <c r="H66" s="22" t="s">
        <v>146</v>
      </c>
      <c r="I66" s="22" t="s">
        <v>147</v>
      </c>
      <c r="J66" s="42" t="n">
        <v>8</v>
      </c>
      <c r="K66" s="42" t="n">
        <v>0.95</v>
      </c>
      <c r="L66" s="42" t="n">
        <v>0</v>
      </c>
      <c r="M66" s="42" t="n">
        <v>0</v>
      </c>
      <c r="N66" s="42" t="n">
        <v>0</v>
      </c>
      <c r="O66" s="22" t="str">
        <f aca="false">TEXT(A66,"ddd")</f>
        <v>Sat</v>
      </c>
    </row>
    <row r="67" customFormat="false" ht="15" hidden="false" customHeight="false" outlineLevel="0" collapsed="false">
      <c r="A67" s="37" t="n">
        <v>46103</v>
      </c>
      <c r="B67" s="37" t="n">
        <v>46093</v>
      </c>
      <c r="C67" s="34" t="n">
        <f aca="false">A67-B67</f>
        <v>10</v>
      </c>
      <c r="D67" s="22" t="s">
        <v>81</v>
      </c>
      <c r="E67" s="22" t="s">
        <v>203</v>
      </c>
      <c r="F67" s="22" t="s">
        <v>144</v>
      </c>
      <c r="G67" s="22" t="s">
        <v>204</v>
      </c>
      <c r="H67" s="22" t="s">
        <v>146</v>
      </c>
      <c r="I67" s="22" t="s">
        <v>147</v>
      </c>
      <c r="J67" s="42" t="n">
        <v>12</v>
      </c>
      <c r="K67" s="42" t="n">
        <v>1.12</v>
      </c>
      <c r="L67" s="42" t="n">
        <v>0.96</v>
      </c>
      <c r="M67" s="42" t="n">
        <v>0</v>
      </c>
      <c r="N67" s="42" t="n">
        <v>0</v>
      </c>
      <c r="O67" s="22" t="str">
        <f aca="false">TEXT(A67,"ddd")</f>
        <v>Sun</v>
      </c>
    </row>
    <row r="68" customFormat="false" ht="15" hidden="false" customHeight="false" outlineLevel="0" collapsed="false">
      <c r="A68" s="37" t="n">
        <v>46103</v>
      </c>
      <c r="B68" s="37" t="n">
        <v>46094</v>
      </c>
      <c r="C68" s="34" t="n">
        <f aca="false">A68-B68</f>
        <v>9</v>
      </c>
      <c r="D68" s="22" t="s">
        <v>81</v>
      </c>
      <c r="E68" s="22" t="s">
        <v>143</v>
      </c>
      <c r="F68" s="22" t="s">
        <v>159</v>
      </c>
      <c r="G68" s="22" t="s">
        <v>205</v>
      </c>
      <c r="H68" s="22" t="s">
        <v>146</v>
      </c>
      <c r="I68" s="22" t="s">
        <v>147</v>
      </c>
      <c r="J68" s="42" t="n">
        <v>10</v>
      </c>
      <c r="K68" s="42" t="n">
        <v>1.02</v>
      </c>
      <c r="L68" s="42" t="n">
        <v>0.8</v>
      </c>
      <c r="M68" s="42" t="n">
        <v>0</v>
      </c>
      <c r="N68" s="42" t="n">
        <v>0</v>
      </c>
      <c r="O68" s="22" t="str">
        <f aca="false">TEXT(A68,"ddd")</f>
        <v>Sun</v>
      </c>
    </row>
    <row r="69" customFormat="false" ht="15" hidden="false" customHeight="false" outlineLevel="0" collapsed="false">
      <c r="A69" s="37" t="n">
        <v>46103</v>
      </c>
      <c r="B69" s="37" t="n">
        <v>46101</v>
      </c>
      <c r="C69" s="34" t="n">
        <f aca="false">A69-B69</f>
        <v>2</v>
      </c>
      <c r="D69" s="22" t="s">
        <v>81</v>
      </c>
      <c r="E69" s="22" t="s">
        <v>82</v>
      </c>
      <c r="F69" s="22" t="s">
        <v>144</v>
      </c>
      <c r="G69" s="22" t="s">
        <v>145</v>
      </c>
      <c r="H69" s="22" t="s">
        <v>146</v>
      </c>
      <c r="I69" s="22" t="s">
        <v>147</v>
      </c>
      <c r="J69" s="42" t="n">
        <v>11</v>
      </c>
      <c r="K69" s="42" t="n">
        <v>1.08</v>
      </c>
      <c r="L69" s="42" t="n">
        <v>0</v>
      </c>
      <c r="M69" s="42" t="n">
        <v>0</v>
      </c>
      <c r="N69" s="42" t="n">
        <v>0</v>
      </c>
      <c r="O69" s="22" t="str">
        <f aca="false">TEXT(A69,"ddd")</f>
        <v>Sun</v>
      </c>
    </row>
    <row r="70" customFormat="false" ht="15" hidden="false" customHeight="false" outlineLevel="0" collapsed="false">
      <c r="A70" s="37" t="n">
        <v>46103</v>
      </c>
      <c r="B70" s="37" t="n">
        <v>46101</v>
      </c>
      <c r="C70" s="34" t="n">
        <f aca="false">A70-B70</f>
        <v>2</v>
      </c>
      <c r="D70" s="22" t="s">
        <v>89</v>
      </c>
      <c r="E70" s="22" t="s">
        <v>143</v>
      </c>
      <c r="F70" s="22" t="s">
        <v>144</v>
      </c>
      <c r="G70" s="22" t="s">
        <v>205</v>
      </c>
      <c r="H70" s="22" t="s">
        <v>146</v>
      </c>
      <c r="I70" s="22" t="s">
        <v>147</v>
      </c>
      <c r="J70" s="42" t="n">
        <v>12</v>
      </c>
      <c r="K70" s="42" t="n">
        <v>1.2</v>
      </c>
      <c r="L70" s="42" t="n">
        <v>0</v>
      </c>
      <c r="M70" s="42" t="n">
        <v>0</v>
      </c>
      <c r="N70" s="42" t="n">
        <v>0</v>
      </c>
      <c r="O70" s="22" t="str">
        <f aca="false">TEXT(A70,"ddd")</f>
        <v>Sun</v>
      </c>
    </row>
    <row r="71" customFormat="false" ht="15" hidden="false" customHeight="false" outlineLevel="0" collapsed="false">
      <c r="A71" s="37" t="n">
        <v>46103</v>
      </c>
      <c r="B71" s="37" t="n">
        <v>46101</v>
      </c>
      <c r="C71" s="34" t="n">
        <f aca="false">A71-B71</f>
        <v>2</v>
      </c>
      <c r="D71" s="22" t="s">
        <v>81</v>
      </c>
      <c r="E71" s="22" t="s">
        <v>143</v>
      </c>
      <c r="F71" s="22" t="s">
        <v>159</v>
      </c>
      <c r="G71" s="22" t="s">
        <v>156</v>
      </c>
      <c r="H71" s="22" t="s">
        <v>146</v>
      </c>
      <c r="I71" s="22" t="s">
        <v>147</v>
      </c>
      <c r="J71" s="42" t="n">
        <v>11</v>
      </c>
      <c r="K71" s="42" t="n">
        <v>0.88</v>
      </c>
      <c r="L71" s="42" t="n">
        <v>0</v>
      </c>
      <c r="M71" s="42" t="n">
        <v>0</v>
      </c>
      <c r="N71" s="42" t="n">
        <v>0</v>
      </c>
      <c r="O71" s="22" t="str">
        <f aca="false">TEXT(A71,"ddd")</f>
        <v>Sun</v>
      </c>
    </row>
    <row r="72" customFormat="false" ht="15" hidden="false" customHeight="false" outlineLevel="0" collapsed="false">
      <c r="A72" s="37" t="n">
        <v>46103</v>
      </c>
      <c r="B72" s="37" t="n">
        <v>46097</v>
      </c>
      <c r="C72" s="34" t="n">
        <f aca="false">A72-B72</f>
        <v>6</v>
      </c>
      <c r="D72" s="22" t="s">
        <v>81</v>
      </c>
      <c r="E72" s="22" t="s">
        <v>143</v>
      </c>
      <c r="F72" s="22" t="s">
        <v>159</v>
      </c>
      <c r="G72" s="22" t="s">
        <v>187</v>
      </c>
      <c r="H72" s="22" t="s">
        <v>146</v>
      </c>
      <c r="I72" s="22" t="s">
        <v>147</v>
      </c>
      <c r="J72" s="42" t="n">
        <v>8</v>
      </c>
      <c r="K72" s="42" t="n">
        <v>0.95</v>
      </c>
      <c r="L72" s="42" t="n">
        <v>0</v>
      </c>
      <c r="M72" s="42" t="n">
        <v>0</v>
      </c>
      <c r="N72" s="42" t="n">
        <v>0</v>
      </c>
      <c r="O72" s="22" t="str">
        <f aca="false">TEXT(A72,"ddd")</f>
        <v>Sun</v>
      </c>
    </row>
    <row r="73" customFormat="false" ht="15" hidden="false" customHeight="false" outlineLevel="0" collapsed="false">
      <c r="A73" s="37" t="n">
        <v>46103</v>
      </c>
      <c r="B73" s="37" t="n">
        <v>46091</v>
      </c>
      <c r="C73" s="34" t="n">
        <f aca="false">A73-B73</f>
        <v>12</v>
      </c>
      <c r="D73" s="22" t="s">
        <v>81</v>
      </c>
      <c r="E73" s="22" t="s">
        <v>186</v>
      </c>
      <c r="F73" s="22" t="s">
        <v>144</v>
      </c>
      <c r="G73" s="22" t="s">
        <v>187</v>
      </c>
      <c r="H73" s="22" t="s">
        <v>146</v>
      </c>
      <c r="I73" s="22" t="s">
        <v>147</v>
      </c>
      <c r="J73" s="42" t="n">
        <v>15</v>
      </c>
      <c r="K73" s="42" t="n">
        <v>1.19</v>
      </c>
      <c r="L73" s="42" t="n">
        <v>0</v>
      </c>
      <c r="M73" s="42" t="n">
        <v>0</v>
      </c>
      <c r="N73" s="42" t="n">
        <v>0</v>
      </c>
      <c r="O73" s="22" t="str">
        <f aca="false">TEXT(A73,"ddd")</f>
        <v>Sun</v>
      </c>
    </row>
    <row r="74" customFormat="false" ht="15" hidden="false" customHeight="false" outlineLevel="0" collapsed="false">
      <c r="A74" s="37" t="n">
        <v>46104</v>
      </c>
      <c r="B74" s="37" t="n">
        <v>46070</v>
      </c>
      <c r="C74" s="34" t="n">
        <f aca="false">A74-B74</f>
        <v>34</v>
      </c>
      <c r="D74" s="22" t="s">
        <v>81</v>
      </c>
      <c r="E74" s="22" t="s">
        <v>97</v>
      </c>
      <c r="F74" s="22" t="s">
        <v>159</v>
      </c>
      <c r="G74" s="22" t="s">
        <v>184</v>
      </c>
      <c r="H74" s="22" t="s">
        <v>147</v>
      </c>
      <c r="I74" s="22" t="s">
        <v>147</v>
      </c>
      <c r="J74" s="42" t="n">
        <v>8.1</v>
      </c>
      <c r="K74" s="42" t="n">
        <v>1.64</v>
      </c>
      <c r="L74" s="42" t="n">
        <v>0</v>
      </c>
      <c r="M74" s="42" t="n">
        <v>0</v>
      </c>
      <c r="N74" s="42" t="n">
        <v>0</v>
      </c>
      <c r="O74" s="22" t="str">
        <f aca="false">TEXT(A74,"ddd")</f>
        <v>Mon</v>
      </c>
    </row>
    <row r="75" customFormat="false" ht="15" hidden="false" customHeight="false" outlineLevel="0" collapsed="false">
      <c r="A75" s="37" t="n">
        <v>46104</v>
      </c>
      <c r="B75" s="37" t="n">
        <v>46103</v>
      </c>
      <c r="C75" s="34" t="n">
        <f aca="false">A75-B75</f>
        <v>1</v>
      </c>
      <c r="D75" s="22" t="s">
        <v>85</v>
      </c>
      <c r="E75" s="22" t="s">
        <v>206</v>
      </c>
      <c r="F75" s="22" t="s">
        <v>207</v>
      </c>
      <c r="G75" s="22" t="s">
        <v>184</v>
      </c>
      <c r="H75" s="22" t="s">
        <v>147</v>
      </c>
      <c r="I75" s="22" t="s">
        <v>146</v>
      </c>
      <c r="J75" s="42" t="n">
        <v>10.8</v>
      </c>
      <c r="K75" s="42" t="n">
        <v>0</v>
      </c>
      <c r="L75" s="42" t="n">
        <v>0.86</v>
      </c>
      <c r="M75" s="42" t="n">
        <v>0</v>
      </c>
      <c r="N75" s="42" t="n">
        <v>0</v>
      </c>
      <c r="O75" s="22" t="str">
        <f aca="false">TEXT(A75,"ddd")</f>
        <v>Mon</v>
      </c>
    </row>
    <row r="76" customFormat="false" ht="15" hidden="false" customHeight="false" outlineLevel="0" collapsed="false">
      <c r="A76" s="37" t="n">
        <v>46104</v>
      </c>
      <c r="B76" s="37" t="n">
        <v>46101</v>
      </c>
      <c r="C76" s="34" t="n">
        <f aca="false">A76-B76</f>
        <v>3</v>
      </c>
      <c r="D76" s="22" t="s">
        <v>81</v>
      </c>
      <c r="E76" s="22" t="s">
        <v>208</v>
      </c>
      <c r="F76" s="22" t="s">
        <v>149</v>
      </c>
      <c r="G76" s="22" t="s">
        <v>195</v>
      </c>
      <c r="H76" s="22" t="s">
        <v>146</v>
      </c>
      <c r="I76" s="22" t="s">
        <v>147</v>
      </c>
      <c r="J76" s="42" t="n">
        <v>8</v>
      </c>
      <c r="K76" s="42" t="n">
        <v>0.95</v>
      </c>
      <c r="L76" s="42" t="n">
        <v>0.64</v>
      </c>
      <c r="M76" s="42" t="n">
        <v>0</v>
      </c>
      <c r="N76" s="42" t="n">
        <v>0</v>
      </c>
      <c r="O76" s="22" t="str">
        <f aca="false">TEXT(A76,"ddd")</f>
        <v>Mon</v>
      </c>
    </row>
    <row r="77" customFormat="false" ht="15" hidden="false" customHeight="false" outlineLevel="0" collapsed="false">
      <c r="A77" s="37" t="n">
        <v>46105</v>
      </c>
      <c r="B77" s="37" t="n">
        <v>46074</v>
      </c>
      <c r="C77" s="34" t="n">
        <f aca="false">A77-B77</f>
        <v>31</v>
      </c>
      <c r="D77" s="22" t="s">
        <v>81</v>
      </c>
      <c r="E77" s="22" t="s">
        <v>198</v>
      </c>
      <c r="F77" s="22" t="s">
        <v>159</v>
      </c>
      <c r="G77" s="22" t="s">
        <v>177</v>
      </c>
      <c r="H77" s="22" t="s">
        <v>146</v>
      </c>
      <c r="I77" s="22" t="s">
        <v>147</v>
      </c>
      <c r="J77" s="42" t="n">
        <v>15</v>
      </c>
      <c r="K77" s="42" t="n">
        <v>1.34</v>
      </c>
      <c r="L77" s="42" t="n">
        <v>0</v>
      </c>
      <c r="M77" s="42" t="n">
        <v>0</v>
      </c>
      <c r="N77" s="42" t="n">
        <v>0</v>
      </c>
      <c r="O77" s="22" t="str">
        <f aca="false">TEXT(A77,"ddd")</f>
        <v>Tue</v>
      </c>
    </row>
    <row r="78" customFormat="false" ht="15" hidden="false" customHeight="false" outlineLevel="0" collapsed="false">
      <c r="A78" s="37" t="n">
        <v>46105</v>
      </c>
      <c r="B78" s="37" t="n">
        <v>46025</v>
      </c>
      <c r="C78" s="34" t="n">
        <f aca="false">A78-B78</f>
        <v>80</v>
      </c>
      <c r="D78" s="22" t="s">
        <v>85</v>
      </c>
      <c r="E78" s="22" t="s">
        <v>209</v>
      </c>
      <c r="F78" s="22" t="s">
        <v>210</v>
      </c>
      <c r="G78" s="22" t="s">
        <v>162</v>
      </c>
      <c r="H78" s="22" t="s">
        <v>147</v>
      </c>
      <c r="I78" s="22" t="s">
        <v>147</v>
      </c>
      <c r="J78" s="42" t="n">
        <v>14.4</v>
      </c>
      <c r="K78" s="42" t="n">
        <v>1.48</v>
      </c>
      <c r="L78" s="42" t="n">
        <v>0</v>
      </c>
      <c r="M78" s="42" t="n">
        <v>16.06</v>
      </c>
      <c r="N78" s="42" t="n">
        <v>2.37</v>
      </c>
      <c r="O78" s="22" t="str">
        <f aca="false">TEXT(A78,"ddd")</f>
        <v>Tue</v>
      </c>
    </row>
    <row r="79" customFormat="false" ht="15" hidden="false" customHeight="false" outlineLevel="0" collapsed="false">
      <c r="A79" s="37" t="n">
        <v>46105</v>
      </c>
      <c r="B79" s="37" t="n">
        <v>46070</v>
      </c>
      <c r="C79" s="34" t="n">
        <f aca="false">A79-B79</f>
        <v>35</v>
      </c>
      <c r="D79" s="22" t="s">
        <v>85</v>
      </c>
      <c r="E79" s="22" t="s">
        <v>209</v>
      </c>
      <c r="F79" s="22" t="s">
        <v>210</v>
      </c>
      <c r="G79" s="22" t="s">
        <v>162</v>
      </c>
      <c r="H79" s="22" t="s">
        <v>147</v>
      </c>
      <c r="I79" s="22" t="s">
        <v>146</v>
      </c>
      <c r="J79" s="42" t="n">
        <v>13.5</v>
      </c>
      <c r="K79" s="42" t="n">
        <v>0</v>
      </c>
      <c r="L79" s="42" t="n">
        <v>0</v>
      </c>
      <c r="M79" s="42" t="n">
        <v>0</v>
      </c>
      <c r="N79" s="42" t="n">
        <v>0</v>
      </c>
      <c r="O79" s="22" t="str">
        <f aca="false">TEXT(A79,"ddd")</f>
        <v>Tue</v>
      </c>
    </row>
    <row r="80" customFormat="false" ht="15" hidden="false" customHeight="false" outlineLevel="0" collapsed="false">
      <c r="A80" s="37" t="n">
        <v>46105</v>
      </c>
      <c r="B80" s="37" t="n">
        <v>46084</v>
      </c>
      <c r="C80" s="34" t="n">
        <f aca="false">A80-B80</f>
        <v>21</v>
      </c>
      <c r="D80" s="22" t="s">
        <v>89</v>
      </c>
      <c r="E80" s="22" t="s">
        <v>143</v>
      </c>
      <c r="F80" s="22" t="s">
        <v>151</v>
      </c>
      <c r="G80" s="22" t="s">
        <v>187</v>
      </c>
      <c r="H80" s="22" t="s">
        <v>146</v>
      </c>
      <c r="I80" s="22" t="s">
        <v>147</v>
      </c>
      <c r="J80" s="42" t="n">
        <v>15</v>
      </c>
      <c r="K80" s="42" t="n">
        <v>1.31</v>
      </c>
      <c r="L80" s="42" t="n">
        <v>1.2</v>
      </c>
      <c r="M80" s="42" t="n">
        <v>0</v>
      </c>
      <c r="N80" s="42" t="n">
        <v>0</v>
      </c>
      <c r="O80" s="22" t="str">
        <f aca="false">TEXT(A80,"ddd")</f>
        <v>Tue</v>
      </c>
    </row>
    <row r="81" customFormat="false" ht="15" hidden="false" customHeight="false" outlineLevel="0" collapsed="false">
      <c r="A81" s="37" t="n">
        <v>46105</v>
      </c>
      <c r="B81" s="37" t="n">
        <v>46105</v>
      </c>
      <c r="C81" s="34" t="n">
        <f aca="false">A81-B81</f>
        <v>0</v>
      </c>
      <c r="D81" s="22" t="s">
        <v>81</v>
      </c>
      <c r="E81" s="22" t="s">
        <v>143</v>
      </c>
      <c r="F81" s="22" t="s">
        <v>159</v>
      </c>
      <c r="G81" s="22" t="s">
        <v>152</v>
      </c>
      <c r="H81" s="22" t="s">
        <v>146</v>
      </c>
      <c r="I81" s="22" t="s">
        <v>147</v>
      </c>
      <c r="J81" s="42" t="n">
        <v>9.99</v>
      </c>
      <c r="K81" s="42" t="n">
        <v>1.01</v>
      </c>
      <c r="L81" s="42" t="n">
        <v>0</v>
      </c>
      <c r="M81" s="42" t="n">
        <v>0</v>
      </c>
      <c r="N81" s="42" t="n">
        <v>0</v>
      </c>
      <c r="O81" s="22" t="str">
        <f aca="false">TEXT(A81,"ddd")</f>
        <v>Tue</v>
      </c>
    </row>
    <row r="82" customFormat="false" ht="15" hidden="false" customHeight="false" outlineLevel="0" collapsed="false">
      <c r="A82" s="37" t="n">
        <v>46105</v>
      </c>
      <c r="B82" s="37" t="n">
        <v>46056</v>
      </c>
      <c r="C82" s="34" t="n">
        <f aca="false">A82-B82</f>
        <v>49</v>
      </c>
      <c r="D82" s="22" t="s">
        <v>81</v>
      </c>
      <c r="E82" s="22" t="s">
        <v>211</v>
      </c>
      <c r="F82" s="22" t="s">
        <v>144</v>
      </c>
      <c r="G82" s="22" t="s">
        <v>212</v>
      </c>
      <c r="H82" s="22" t="s">
        <v>146</v>
      </c>
      <c r="I82" s="22" t="s">
        <v>147</v>
      </c>
      <c r="J82" s="42" t="n">
        <v>10</v>
      </c>
      <c r="K82" s="42" t="n">
        <v>1.14</v>
      </c>
      <c r="L82" s="42" t="n">
        <v>0.8</v>
      </c>
      <c r="M82" s="42" t="n">
        <v>0</v>
      </c>
      <c r="N82" s="42" t="n">
        <v>0</v>
      </c>
      <c r="O82" s="22" t="str">
        <f aca="false">TEXT(A82,"ddd")</f>
        <v>Tue</v>
      </c>
    </row>
    <row r="83" customFormat="false" ht="15" hidden="false" customHeight="false" outlineLevel="0" collapsed="false">
      <c r="A83" s="37" t="n">
        <v>46105</v>
      </c>
      <c r="B83" s="37" t="n">
        <v>46070</v>
      </c>
      <c r="C83" s="34" t="n">
        <f aca="false">A83-B83</f>
        <v>35</v>
      </c>
      <c r="D83" s="22" t="s">
        <v>81</v>
      </c>
      <c r="E83" s="22" t="s">
        <v>213</v>
      </c>
      <c r="F83" s="22" t="s">
        <v>159</v>
      </c>
      <c r="G83" s="22" t="s">
        <v>162</v>
      </c>
      <c r="H83" s="22" t="s">
        <v>146</v>
      </c>
      <c r="I83" s="22" t="s">
        <v>147</v>
      </c>
      <c r="J83" s="42" t="n">
        <v>10</v>
      </c>
      <c r="K83" s="42" t="n">
        <v>0.85</v>
      </c>
      <c r="L83" s="42" t="n">
        <v>0.8</v>
      </c>
      <c r="M83" s="42" t="n">
        <v>0</v>
      </c>
      <c r="N83" s="42" t="n">
        <v>0</v>
      </c>
      <c r="O83" s="22" t="str">
        <f aca="false">TEXT(A83,"ddd")</f>
        <v>Tue</v>
      </c>
    </row>
    <row r="84" customFormat="false" ht="15" hidden="false" customHeight="false" outlineLevel="0" collapsed="false">
      <c r="A84" s="37" t="n">
        <v>46105</v>
      </c>
      <c r="B84" s="37" t="n">
        <v>46101</v>
      </c>
      <c r="C84" s="34" t="n">
        <f aca="false">A84-B84</f>
        <v>4</v>
      </c>
      <c r="D84" s="22" t="s">
        <v>81</v>
      </c>
      <c r="E84" s="22" t="s">
        <v>214</v>
      </c>
      <c r="F84" s="22" t="s">
        <v>144</v>
      </c>
      <c r="G84" s="22" t="s">
        <v>215</v>
      </c>
      <c r="H84" s="22" t="s">
        <v>146</v>
      </c>
      <c r="I84" s="22" t="s">
        <v>147</v>
      </c>
      <c r="J84" s="42" t="n">
        <v>8</v>
      </c>
      <c r="K84" s="42" t="n">
        <v>1.03</v>
      </c>
      <c r="L84" s="42" t="n">
        <v>0</v>
      </c>
      <c r="M84" s="42" t="n">
        <v>0</v>
      </c>
      <c r="N84" s="42" t="n">
        <v>0</v>
      </c>
      <c r="O84" s="22" t="str">
        <f aca="false">TEXT(A84,"ddd")</f>
        <v>Tue</v>
      </c>
    </row>
    <row r="85" customFormat="false" ht="15" hidden="false" customHeight="false" outlineLevel="0" collapsed="false">
      <c r="A85" s="37" t="n">
        <v>46105</v>
      </c>
      <c r="B85" s="37" t="n">
        <v>46099</v>
      </c>
      <c r="C85" s="34" t="n">
        <f aca="false">A85-B85</f>
        <v>6</v>
      </c>
      <c r="D85" s="22" t="s">
        <v>81</v>
      </c>
      <c r="E85" s="22" t="s">
        <v>143</v>
      </c>
      <c r="F85" s="22" t="s">
        <v>159</v>
      </c>
      <c r="G85" s="22" t="s">
        <v>216</v>
      </c>
      <c r="H85" s="22" t="s">
        <v>146</v>
      </c>
      <c r="I85" s="22" t="s">
        <v>147</v>
      </c>
      <c r="J85" s="42" t="n">
        <v>12</v>
      </c>
      <c r="K85" s="42" t="n">
        <v>1.1</v>
      </c>
      <c r="L85" s="42" t="n">
        <v>0</v>
      </c>
      <c r="M85" s="42" t="n">
        <v>0</v>
      </c>
      <c r="N85" s="42" t="n">
        <v>0</v>
      </c>
      <c r="O85" s="22" t="str">
        <f aca="false">TEXT(A85,"ddd")</f>
        <v>Tue</v>
      </c>
    </row>
    <row r="86" customFormat="false" ht="15" hidden="false" customHeight="false" outlineLevel="0" collapsed="false">
      <c r="A86" s="37" t="n">
        <v>46106</v>
      </c>
      <c r="B86" s="37" t="n">
        <v>46105</v>
      </c>
      <c r="C86" s="34" t="n">
        <f aca="false">A86-B86</f>
        <v>1</v>
      </c>
      <c r="D86" s="22" t="s">
        <v>81</v>
      </c>
      <c r="E86" s="22" t="s">
        <v>178</v>
      </c>
      <c r="F86" s="22" t="s">
        <v>159</v>
      </c>
      <c r="G86" s="22" t="s">
        <v>217</v>
      </c>
      <c r="H86" s="22" t="s">
        <v>146</v>
      </c>
      <c r="I86" s="22" t="s">
        <v>147</v>
      </c>
      <c r="J86" s="42" t="n">
        <v>12</v>
      </c>
      <c r="K86" s="42" t="n">
        <v>1.08</v>
      </c>
      <c r="L86" s="42" t="n">
        <v>1.44</v>
      </c>
      <c r="M86" s="42" t="n">
        <v>0</v>
      </c>
      <c r="N86" s="42" t="n">
        <v>0</v>
      </c>
      <c r="O86" s="22" t="str">
        <f aca="false">TEXT(A86,"ddd")</f>
        <v>Wed</v>
      </c>
    </row>
    <row r="87" customFormat="false" ht="15" hidden="false" customHeight="false" outlineLevel="0" collapsed="false">
      <c r="A87" s="37" t="n">
        <v>46106</v>
      </c>
      <c r="B87" s="37" t="n">
        <v>46105</v>
      </c>
      <c r="C87" s="34" t="n">
        <f aca="false">A87-B87</f>
        <v>1</v>
      </c>
      <c r="D87" s="22" t="s">
        <v>81</v>
      </c>
      <c r="E87" s="22" t="s">
        <v>218</v>
      </c>
      <c r="F87" s="22" t="s">
        <v>144</v>
      </c>
      <c r="G87" s="22" t="s">
        <v>152</v>
      </c>
      <c r="H87" s="22" t="s">
        <v>146</v>
      </c>
      <c r="I87" s="22" t="s">
        <v>147</v>
      </c>
      <c r="J87" s="42" t="n">
        <v>17</v>
      </c>
      <c r="K87" s="42" t="n">
        <v>1.28</v>
      </c>
      <c r="L87" s="42" t="n">
        <v>0</v>
      </c>
      <c r="M87" s="42" t="n">
        <v>26.57</v>
      </c>
      <c r="N87" s="42" t="n">
        <v>10.85</v>
      </c>
      <c r="O87" s="22" t="str">
        <f aca="false">TEXT(A87,"ddd")</f>
        <v>Wed</v>
      </c>
    </row>
    <row r="88" customFormat="false" ht="15" hidden="false" customHeight="false" outlineLevel="0" collapsed="false">
      <c r="A88" s="37" t="n">
        <v>46106</v>
      </c>
      <c r="B88" s="37" t="n">
        <v>46103</v>
      </c>
      <c r="C88" s="34" t="n">
        <f aca="false">A88-B88</f>
        <v>3</v>
      </c>
      <c r="D88" s="22" t="s">
        <v>81</v>
      </c>
      <c r="E88" s="22" t="s">
        <v>143</v>
      </c>
      <c r="F88" s="22" t="s">
        <v>149</v>
      </c>
      <c r="G88" s="22" t="s">
        <v>219</v>
      </c>
      <c r="H88" s="22" t="s">
        <v>146</v>
      </c>
      <c r="I88" s="22" t="s">
        <v>147</v>
      </c>
      <c r="J88" s="42" t="n">
        <v>9.5</v>
      </c>
      <c r="K88" s="42" t="n">
        <v>1.02</v>
      </c>
      <c r="L88" s="42" t="n">
        <v>0.76</v>
      </c>
      <c r="M88" s="42" t="n">
        <v>0</v>
      </c>
      <c r="N88" s="42" t="n">
        <v>0</v>
      </c>
      <c r="O88" s="22" t="str">
        <f aca="false">TEXT(A88,"ddd")</f>
        <v>Wed</v>
      </c>
    </row>
    <row r="89" customFormat="false" ht="15" hidden="false" customHeight="false" outlineLevel="0" collapsed="false">
      <c r="A89" s="37" t="n">
        <v>46106</v>
      </c>
      <c r="B89" s="37" t="n">
        <v>46100</v>
      </c>
      <c r="C89" s="34" t="n">
        <f aca="false">A89-B89</f>
        <v>6</v>
      </c>
      <c r="D89" s="22" t="s">
        <v>81</v>
      </c>
      <c r="E89" s="22" t="s">
        <v>220</v>
      </c>
      <c r="F89" s="22" t="s">
        <v>149</v>
      </c>
      <c r="G89" s="22" t="s">
        <v>162</v>
      </c>
      <c r="H89" s="22" t="s">
        <v>146</v>
      </c>
      <c r="I89" s="22" t="s">
        <v>147</v>
      </c>
      <c r="J89" s="42" t="n">
        <v>14</v>
      </c>
      <c r="K89" s="42" t="n">
        <v>0.98</v>
      </c>
      <c r="L89" s="42" t="n">
        <v>1.12</v>
      </c>
      <c r="M89" s="42" t="n">
        <v>0</v>
      </c>
      <c r="N89" s="42" t="n">
        <v>0</v>
      </c>
      <c r="O89" s="22" t="str">
        <f aca="false">TEXT(A89,"ddd")</f>
        <v>Wed</v>
      </c>
    </row>
    <row r="90" customFormat="false" ht="15" hidden="false" customHeight="false" outlineLevel="0" collapsed="false">
      <c r="A90" s="37" t="n">
        <v>46106</v>
      </c>
      <c r="B90" s="37" t="n">
        <v>46104</v>
      </c>
      <c r="C90" s="34" t="n">
        <f aca="false">A90-B90</f>
        <v>2</v>
      </c>
      <c r="D90" s="22" t="s">
        <v>81</v>
      </c>
      <c r="E90" s="22" t="s">
        <v>143</v>
      </c>
      <c r="F90" s="22" t="s">
        <v>144</v>
      </c>
      <c r="G90" s="22" t="s">
        <v>177</v>
      </c>
      <c r="H90" s="22" t="s">
        <v>146</v>
      </c>
      <c r="I90" s="22" t="s">
        <v>147</v>
      </c>
      <c r="J90" s="42" t="n">
        <v>12</v>
      </c>
      <c r="K90" s="42" t="n">
        <v>1.11</v>
      </c>
      <c r="L90" s="42" t="n">
        <v>0.96</v>
      </c>
      <c r="M90" s="42" t="n">
        <v>0</v>
      </c>
      <c r="N90" s="42" t="n">
        <v>0</v>
      </c>
      <c r="O90" s="22" t="str">
        <f aca="false">TEXT(A90,"ddd")</f>
        <v>Wed</v>
      </c>
    </row>
    <row r="91" customFormat="false" ht="15" hidden="false" customHeight="false" outlineLevel="0" collapsed="false">
      <c r="A91" s="37" t="n">
        <v>46106</v>
      </c>
      <c r="B91" s="37" t="n">
        <v>46090</v>
      </c>
      <c r="C91" s="34" t="n">
        <f aca="false">A91-B91</f>
        <v>16</v>
      </c>
      <c r="D91" s="22" t="s">
        <v>81</v>
      </c>
      <c r="E91" s="22" t="s">
        <v>178</v>
      </c>
      <c r="F91" s="22" t="s">
        <v>144</v>
      </c>
      <c r="G91" s="22" t="s">
        <v>156</v>
      </c>
      <c r="H91" s="22" t="s">
        <v>146</v>
      </c>
      <c r="I91" s="22" t="s">
        <v>147</v>
      </c>
      <c r="J91" s="42" t="n">
        <v>10</v>
      </c>
      <c r="K91" s="42" t="n">
        <v>0.85</v>
      </c>
      <c r="L91" s="42" t="n">
        <v>0</v>
      </c>
      <c r="M91" s="42" t="n">
        <v>0</v>
      </c>
      <c r="N91" s="42" t="n">
        <v>0</v>
      </c>
      <c r="O91" s="22" t="str">
        <f aca="false">TEXT(A91,"ddd")</f>
        <v>Wed</v>
      </c>
    </row>
    <row r="92" customFormat="false" ht="15" hidden="false" customHeight="false" outlineLevel="0" collapsed="false">
      <c r="A92" s="37" t="n">
        <v>46106</v>
      </c>
      <c r="B92" s="37" t="n">
        <v>46091</v>
      </c>
      <c r="C92" s="34" t="n">
        <f aca="false">A92-B92</f>
        <v>15</v>
      </c>
      <c r="D92" s="22" t="s">
        <v>81</v>
      </c>
      <c r="E92" s="22" t="s">
        <v>100</v>
      </c>
      <c r="F92" s="22" t="s">
        <v>144</v>
      </c>
      <c r="G92" s="22" t="s">
        <v>175</v>
      </c>
      <c r="H92" s="22" t="s">
        <v>146</v>
      </c>
      <c r="I92" s="22" t="s">
        <v>147</v>
      </c>
      <c r="J92" s="42" t="n">
        <v>10</v>
      </c>
      <c r="K92" s="42" t="n">
        <v>1.04</v>
      </c>
      <c r="L92" s="42" t="n">
        <v>0.8</v>
      </c>
      <c r="M92" s="42" t="n">
        <v>0</v>
      </c>
      <c r="N92" s="42" t="n">
        <v>0</v>
      </c>
      <c r="O92" s="22" t="str">
        <f aca="false">TEXT(A92,"ddd")</f>
        <v>Wed</v>
      </c>
    </row>
    <row r="93" customFormat="false" ht="15" hidden="false" customHeight="false" outlineLevel="0" collapsed="false">
      <c r="A93" s="37" t="n">
        <v>46106</v>
      </c>
      <c r="B93" s="37" t="n">
        <v>46105</v>
      </c>
      <c r="C93" s="34" t="n">
        <f aca="false">A93-B93</f>
        <v>1</v>
      </c>
      <c r="D93" s="22" t="s">
        <v>81</v>
      </c>
      <c r="E93" s="22" t="s">
        <v>143</v>
      </c>
      <c r="F93" s="22" t="s">
        <v>149</v>
      </c>
      <c r="G93" s="22" t="s">
        <v>219</v>
      </c>
      <c r="H93" s="22" t="s">
        <v>146</v>
      </c>
      <c r="I93" s="22" t="s">
        <v>147</v>
      </c>
      <c r="J93" s="42" t="n">
        <v>9</v>
      </c>
      <c r="K93" s="42" t="n">
        <v>1</v>
      </c>
      <c r="L93" s="42" t="n">
        <v>0</v>
      </c>
      <c r="M93" s="42" t="n">
        <v>0</v>
      </c>
      <c r="N93" s="42" t="n">
        <v>0</v>
      </c>
      <c r="O93" s="22" t="str">
        <f aca="false">TEXT(A93,"ddd")</f>
        <v>Wed</v>
      </c>
    </row>
    <row r="94" customFormat="false" ht="15" hidden="false" customHeight="false" outlineLevel="0" collapsed="false">
      <c r="A94" s="37" t="n">
        <v>46106</v>
      </c>
      <c r="B94" s="37" t="n">
        <v>46106</v>
      </c>
      <c r="C94" s="34" t="n">
        <f aca="false">A94-B94</f>
        <v>0</v>
      </c>
      <c r="D94" s="22" t="s">
        <v>85</v>
      </c>
      <c r="E94" s="22" t="s">
        <v>221</v>
      </c>
      <c r="F94" s="22" t="s">
        <v>159</v>
      </c>
      <c r="G94" s="22" t="s">
        <v>165</v>
      </c>
      <c r="H94" s="22" t="s">
        <v>146</v>
      </c>
      <c r="I94" s="22" t="s">
        <v>147</v>
      </c>
      <c r="J94" s="42" t="n">
        <v>15</v>
      </c>
      <c r="K94" s="42" t="n">
        <v>1.21</v>
      </c>
      <c r="L94" s="42" t="n">
        <v>1.8</v>
      </c>
      <c r="M94" s="42" t="n">
        <v>0</v>
      </c>
      <c r="N94" s="42" t="n">
        <v>0</v>
      </c>
      <c r="O94" s="22" t="str">
        <f aca="false">TEXT(A94,"ddd")</f>
        <v>Wed</v>
      </c>
    </row>
    <row r="95" customFormat="false" ht="15" hidden="false" customHeight="false" outlineLevel="0" collapsed="false">
      <c r="A95" s="37" t="n">
        <v>46107</v>
      </c>
      <c r="B95" s="37" t="n">
        <v>46105</v>
      </c>
      <c r="C95" s="34" t="n">
        <f aca="false">A95-B95</f>
        <v>2</v>
      </c>
      <c r="D95" s="22" t="s">
        <v>81</v>
      </c>
      <c r="E95" s="22" t="s">
        <v>143</v>
      </c>
      <c r="F95" s="22" t="s">
        <v>144</v>
      </c>
      <c r="G95" s="22" t="s">
        <v>222</v>
      </c>
      <c r="H95" s="22" t="s">
        <v>146</v>
      </c>
      <c r="I95" s="22" t="s">
        <v>147</v>
      </c>
      <c r="J95" s="42" t="n">
        <v>9.5</v>
      </c>
      <c r="K95" s="42" t="n">
        <v>1</v>
      </c>
      <c r="L95" s="42" t="n">
        <v>1.14</v>
      </c>
      <c r="M95" s="42" t="n">
        <v>0</v>
      </c>
      <c r="N95" s="42" t="n">
        <v>0</v>
      </c>
      <c r="O95" s="22" t="str">
        <f aca="false">TEXT(A95,"ddd")</f>
        <v>Thu</v>
      </c>
    </row>
    <row r="96" customFormat="false" ht="15" hidden="false" customHeight="false" outlineLevel="0" collapsed="false">
      <c r="A96" s="37" t="n">
        <v>46107</v>
      </c>
      <c r="B96" s="37" t="n">
        <v>46105</v>
      </c>
      <c r="C96" s="34" t="n">
        <f aca="false">A96-B96</f>
        <v>2</v>
      </c>
      <c r="D96" s="22" t="s">
        <v>81</v>
      </c>
      <c r="E96" s="22" t="s">
        <v>100</v>
      </c>
      <c r="F96" s="22" t="s">
        <v>159</v>
      </c>
      <c r="G96" s="22" t="s">
        <v>215</v>
      </c>
      <c r="H96" s="22" t="s">
        <v>146</v>
      </c>
      <c r="I96" s="22" t="s">
        <v>147</v>
      </c>
      <c r="J96" s="42" t="n">
        <v>10</v>
      </c>
      <c r="K96" s="42" t="n">
        <v>1.03</v>
      </c>
      <c r="L96" s="42" t="n">
        <v>1.2</v>
      </c>
      <c r="M96" s="42" t="n">
        <v>0</v>
      </c>
      <c r="N96" s="42" t="n">
        <v>0</v>
      </c>
      <c r="O96" s="22" t="str">
        <f aca="false">TEXT(A96,"ddd")</f>
        <v>Thu</v>
      </c>
    </row>
    <row r="97" customFormat="false" ht="15" hidden="false" customHeight="false" outlineLevel="0" collapsed="false">
      <c r="A97" s="37" t="n">
        <v>46107</v>
      </c>
      <c r="B97" s="37" t="n">
        <v>46105</v>
      </c>
      <c r="C97" s="34" t="n">
        <f aca="false">A97-B97</f>
        <v>2</v>
      </c>
      <c r="D97" s="22" t="s">
        <v>81</v>
      </c>
      <c r="E97" s="22" t="s">
        <v>106</v>
      </c>
      <c r="F97" s="22" t="s">
        <v>144</v>
      </c>
      <c r="G97" s="22" t="s">
        <v>205</v>
      </c>
      <c r="H97" s="22" t="s">
        <v>146</v>
      </c>
      <c r="I97" s="22" t="s">
        <v>147</v>
      </c>
      <c r="J97" s="42" t="n">
        <v>15</v>
      </c>
      <c r="K97" s="42" t="n">
        <v>1.19</v>
      </c>
      <c r="L97" s="42" t="n">
        <v>1.8</v>
      </c>
      <c r="M97" s="42" t="n">
        <v>0</v>
      </c>
      <c r="N97" s="42" t="n">
        <v>0</v>
      </c>
      <c r="O97" s="22" t="str">
        <f aca="false">TEXT(A97,"ddd")</f>
        <v>Thu</v>
      </c>
    </row>
    <row r="98" customFormat="false" ht="15" hidden="false" customHeight="false" outlineLevel="0" collapsed="false">
      <c r="A98" s="37" t="n">
        <v>46107</v>
      </c>
      <c r="B98" s="37" t="n">
        <v>46103</v>
      </c>
      <c r="C98" s="34" t="n">
        <f aca="false">A98-B98</f>
        <v>4</v>
      </c>
      <c r="D98" s="22" t="s">
        <v>81</v>
      </c>
      <c r="E98" s="22" t="s">
        <v>82</v>
      </c>
      <c r="F98" s="22" t="s">
        <v>151</v>
      </c>
      <c r="G98" s="22" t="s">
        <v>171</v>
      </c>
      <c r="H98" s="22" t="s">
        <v>146</v>
      </c>
      <c r="I98" s="22" t="s">
        <v>147</v>
      </c>
      <c r="J98" s="42" t="n">
        <v>13</v>
      </c>
      <c r="K98" s="42" t="n">
        <v>1.21</v>
      </c>
      <c r="L98" s="42" t="n">
        <v>0</v>
      </c>
      <c r="M98" s="42" t="n">
        <v>0</v>
      </c>
      <c r="N98" s="42" t="n">
        <v>0</v>
      </c>
      <c r="O98" s="22" t="str">
        <f aca="false">TEXT(A98,"ddd")</f>
        <v>Thu</v>
      </c>
    </row>
    <row r="99" customFormat="false" ht="15" hidden="false" customHeight="false" outlineLevel="0" collapsed="false">
      <c r="A99" s="37" t="n">
        <v>46107</v>
      </c>
      <c r="B99" s="37" t="n">
        <v>46090</v>
      </c>
      <c r="C99" s="34" t="n">
        <f aca="false">A99-B99</f>
        <v>17</v>
      </c>
      <c r="D99" s="22" t="s">
        <v>81</v>
      </c>
      <c r="E99" s="22" t="s">
        <v>211</v>
      </c>
      <c r="F99" s="22" t="s">
        <v>159</v>
      </c>
      <c r="G99" s="22" t="s">
        <v>160</v>
      </c>
      <c r="H99" s="22" t="s">
        <v>146</v>
      </c>
      <c r="I99" s="22" t="s">
        <v>147</v>
      </c>
      <c r="J99" s="42" t="n">
        <v>9</v>
      </c>
      <c r="K99" s="42" t="n">
        <v>1</v>
      </c>
      <c r="L99" s="42" t="n">
        <v>0</v>
      </c>
      <c r="M99" s="42" t="n">
        <v>0</v>
      </c>
      <c r="N99" s="42" t="n">
        <v>0</v>
      </c>
      <c r="O99" s="22" t="str">
        <f aca="false">TEXT(A99,"ddd")</f>
        <v>Thu</v>
      </c>
    </row>
    <row r="100" customFormat="false" ht="15" hidden="false" customHeight="false" outlineLevel="0" collapsed="false">
      <c r="A100" s="37" t="n">
        <v>46107</v>
      </c>
      <c r="B100" s="37" t="n">
        <v>46097</v>
      </c>
      <c r="C100" s="34" t="n">
        <f aca="false">A100-B100</f>
        <v>10</v>
      </c>
      <c r="D100" s="22" t="s">
        <v>81</v>
      </c>
      <c r="E100" s="22" t="s">
        <v>168</v>
      </c>
      <c r="F100" s="22" t="s">
        <v>149</v>
      </c>
      <c r="G100" s="22" t="s">
        <v>152</v>
      </c>
      <c r="H100" s="22" t="s">
        <v>146</v>
      </c>
      <c r="I100" s="22" t="s">
        <v>147</v>
      </c>
      <c r="J100" s="42" t="n">
        <v>3</v>
      </c>
      <c r="K100" s="42" t="n">
        <v>0.76</v>
      </c>
      <c r="L100" s="42" t="n">
        <v>0.24</v>
      </c>
      <c r="M100" s="42" t="n">
        <v>0</v>
      </c>
      <c r="N100" s="42" t="n">
        <v>0</v>
      </c>
      <c r="O100" s="22" t="str">
        <f aca="false">TEXT(A100,"ddd")</f>
        <v>Thu</v>
      </c>
    </row>
    <row r="101" customFormat="false" ht="15" hidden="false" customHeight="false" outlineLevel="0" collapsed="false">
      <c r="A101" s="37" t="n">
        <v>46107</v>
      </c>
      <c r="B101" s="37" t="n">
        <v>46058</v>
      </c>
      <c r="C101" s="34" t="n">
        <f aca="false">A101-B101</f>
        <v>49</v>
      </c>
      <c r="D101" s="22" t="s">
        <v>81</v>
      </c>
      <c r="E101" s="22" t="s">
        <v>107</v>
      </c>
      <c r="F101" s="22" t="s">
        <v>144</v>
      </c>
      <c r="G101" s="22" t="s">
        <v>152</v>
      </c>
      <c r="H101" s="22" t="s">
        <v>146</v>
      </c>
      <c r="I101" s="22" t="s">
        <v>147</v>
      </c>
      <c r="J101" s="42" t="n">
        <v>12</v>
      </c>
      <c r="K101" s="42" t="n">
        <v>1.11</v>
      </c>
      <c r="L101" s="42" t="n">
        <v>0</v>
      </c>
      <c r="M101" s="42" t="n">
        <v>0</v>
      </c>
      <c r="N101" s="42" t="n">
        <v>0</v>
      </c>
      <c r="O101" s="22" t="str">
        <f aca="false">TEXT(A101,"ddd")</f>
        <v>Thu</v>
      </c>
    </row>
    <row r="102" customFormat="false" ht="15" hidden="false" customHeight="false" outlineLevel="0" collapsed="false">
      <c r="A102" s="37" t="n">
        <v>46107</v>
      </c>
      <c r="B102" s="37" t="n">
        <v>46105</v>
      </c>
      <c r="C102" s="34" t="n">
        <f aca="false">A102-B102</f>
        <v>2</v>
      </c>
      <c r="D102" s="22" t="s">
        <v>81</v>
      </c>
      <c r="E102" s="22" t="s">
        <v>189</v>
      </c>
      <c r="F102" s="22" t="s">
        <v>144</v>
      </c>
      <c r="G102" s="22" t="s">
        <v>202</v>
      </c>
      <c r="H102" s="22" t="s">
        <v>146</v>
      </c>
      <c r="I102" s="22" t="s">
        <v>147</v>
      </c>
      <c r="J102" s="42" t="n">
        <v>12</v>
      </c>
      <c r="K102" s="42" t="n">
        <v>1.11</v>
      </c>
      <c r="L102" s="42" t="n">
        <v>0</v>
      </c>
      <c r="M102" s="42" t="n">
        <v>0</v>
      </c>
      <c r="N102" s="42" t="n">
        <v>0</v>
      </c>
      <c r="O102" s="22" t="str">
        <f aca="false">TEXT(A102,"ddd")</f>
        <v>Thu</v>
      </c>
    </row>
    <row r="103" customFormat="false" ht="15" hidden="false" customHeight="false" outlineLevel="0" collapsed="false">
      <c r="A103" s="37" t="n">
        <v>46107</v>
      </c>
      <c r="B103" s="37" t="n">
        <v>46067</v>
      </c>
      <c r="C103" s="34" t="n">
        <f aca="false">A103-B103</f>
        <v>40</v>
      </c>
      <c r="D103" s="22" t="s">
        <v>89</v>
      </c>
      <c r="E103" s="22" t="s">
        <v>181</v>
      </c>
      <c r="F103" s="22" t="s">
        <v>159</v>
      </c>
      <c r="G103" s="22" t="s">
        <v>223</v>
      </c>
      <c r="H103" s="22" t="s">
        <v>146</v>
      </c>
      <c r="I103" s="22" t="s">
        <v>147</v>
      </c>
      <c r="J103" s="42" t="n">
        <v>19.99</v>
      </c>
      <c r="K103" s="42" t="n">
        <v>1.44</v>
      </c>
      <c r="L103" s="42" t="n">
        <v>0</v>
      </c>
      <c r="M103" s="42" t="n">
        <v>0</v>
      </c>
      <c r="N103" s="42" t="n">
        <v>0</v>
      </c>
      <c r="O103" s="22" t="str">
        <f aca="false">TEXT(A103,"ddd")</f>
        <v>Thu</v>
      </c>
    </row>
    <row r="104" customFormat="false" ht="15" hidden="false" customHeight="false" outlineLevel="0" collapsed="false">
      <c r="A104" s="37" t="n">
        <v>46107</v>
      </c>
      <c r="B104" s="37" t="n">
        <v>46098</v>
      </c>
      <c r="C104" s="34" t="n">
        <f aca="false">A104-B104</f>
        <v>9</v>
      </c>
      <c r="D104" s="22" t="s">
        <v>81</v>
      </c>
      <c r="E104" s="22" t="s">
        <v>143</v>
      </c>
      <c r="F104" s="22" t="s">
        <v>144</v>
      </c>
      <c r="G104" s="22" t="s">
        <v>154</v>
      </c>
      <c r="H104" s="22" t="s">
        <v>146</v>
      </c>
      <c r="I104" s="22" t="s">
        <v>147</v>
      </c>
      <c r="J104" s="42" t="n">
        <v>10</v>
      </c>
      <c r="K104" s="42" t="n">
        <v>1.04</v>
      </c>
      <c r="L104" s="42" t="n">
        <v>0</v>
      </c>
      <c r="M104" s="42" t="n">
        <v>0</v>
      </c>
      <c r="N104" s="42" t="n">
        <v>0</v>
      </c>
      <c r="O104" s="22" t="str">
        <f aca="false">TEXT(A104,"ddd")</f>
        <v>Thu</v>
      </c>
    </row>
    <row r="105" customFormat="false" ht="15" hidden="false" customHeight="false" outlineLevel="0" collapsed="false">
      <c r="A105" s="37" t="n">
        <v>46107</v>
      </c>
      <c r="B105" s="37" t="n">
        <v>46095</v>
      </c>
      <c r="C105" s="34" t="n">
        <f aca="false">A105-B105</f>
        <v>12</v>
      </c>
      <c r="D105" s="22" t="s">
        <v>81</v>
      </c>
      <c r="E105" s="22" t="s">
        <v>143</v>
      </c>
      <c r="F105" s="22" t="s">
        <v>159</v>
      </c>
      <c r="G105" s="22" t="s">
        <v>152</v>
      </c>
      <c r="H105" s="22" t="s">
        <v>146</v>
      </c>
      <c r="I105" s="22" t="s">
        <v>147</v>
      </c>
      <c r="J105" s="42" t="n">
        <v>8.4</v>
      </c>
      <c r="K105" s="42" t="n">
        <v>0.97</v>
      </c>
      <c r="L105" s="42" t="n">
        <v>0.67</v>
      </c>
      <c r="M105" s="42" t="n">
        <v>0</v>
      </c>
      <c r="N105" s="42" t="n">
        <v>0</v>
      </c>
      <c r="O105" s="22" t="str">
        <f aca="false">TEXT(A105,"ddd")</f>
        <v>Thu</v>
      </c>
    </row>
    <row r="106" customFormat="false" ht="15" hidden="false" customHeight="false" outlineLevel="0" collapsed="false">
      <c r="A106" s="37" t="n">
        <v>46108</v>
      </c>
      <c r="B106" s="37" t="n">
        <v>46038</v>
      </c>
      <c r="C106" s="34" t="n">
        <f aca="false">A106-B106</f>
        <v>70</v>
      </c>
      <c r="D106" s="22" t="s">
        <v>81</v>
      </c>
      <c r="E106" s="22" t="s">
        <v>224</v>
      </c>
      <c r="F106" s="22" t="s">
        <v>149</v>
      </c>
      <c r="G106" s="22" t="s">
        <v>196</v>
      </c>
      <c r="H106" s="22" t="s">
        <v>146</v>
      </c>
      <c r="I106" s="22" t="s">
        <v>147</v>
      </c>
      <c r="J106" s="42" t="n">
        <v>20</v>
      </c>
      <c r="K106" s="42" t="n">
        <v>1.32</v>
      </c>
      <c r="L106" s="42" t="n">
        <v>1.6</v>
      </c>
      <c r="M106" s="42" t="n">
        <v>0</v>
      </c>
      <c r="N106" s="42" t="n">
        <v>0</v>
      </c>
      <c r="O106" s="22" t="str">
        <f aca="false">TEXT(A106,"ddd")</f>
        <v>Fri</v>
      </c>
    </row>
    <row r="107" customFormat="false" ht="15" hidden="false" customHeight="false" outlineLevel="0" collapsed="false">
      <c r="A107" s="37" t="n">
        <v>46108</v>
      </c>
      <c r="B107" s="37" t="n">
        <v>46103</v>
      </c>
      <c r="C107" s="34" t="n">
        <f aca="false">A107-B107</f>
        <v>5</v>
      </c>
      <c r="D107" s="22" t="s">
        <v>85</v>
      </c>
      <c r="E107" s="22" t="s">
        <v>143</v>
      </c>
      <c r="F107" s="22" t="s">
        <v>149</v>
      </c>
      <c r="G107" s="22" t="s">
        <v>171</v>
      </c>
      <c r="H107" s="22" t="s">
        <v>146</v>
      </c>
      <c r="I107" s="22" t="s">
        <v>147</v>
      </c>
      <c r="J107" s="42" t="n">
        <v>11</v>
      </c>
      <c r="K107" s="42" t="n">
        <v>1.14</v>
      </c>
      <c r="L107" s="42" t="n">
        <v>0</v>
      </c>
      <c r="M107" s="42" t="n">
        <v>0</v>
      </c>
      <c r="N107" s="42" t="n">
        <v>0</v>
      </c>
      <c r="O107" s="22" t="str">
        <f aca="false">TEXT(A107,"ddd")</f>
        <v>Fri</v>
      </c>
    </row>
    <row r="108" customFormat="false" ht="15" hidden="false" customHeight="false" outlineLevel="0" collapsed="false">
      <c r="A108" s="37" t="n">
        <v>46108</v>
      </c>
      <c r="B108" s="37" t="n">
        <v>46105</v>
      </c>
      <c r="C108" s="34" t="n">
        <f aca="false">A108-B108</f>
        <v>3</v>
      </c>
      <c r="D108" s="22" t="s">
        <v>81</v>
      </c>
      <c r="E108" s="22" t="s">
        <v>143</v>
      </c>
      <c r="F108" s="22" t="s">
        <v>144</v>
      </c>
      <c r="G108" s="22" t="s">
        <v>225</v>
      </c>
      <c r="H108" s="22" t="s">
        <v>146</v>
      </c>
      <c r="I108" s="22" t="s">
        <v>147</v>
      </c>
      <c r="J108" s="42" t="n">
        <v>15</v>
      </c>
      <c r="K108" s="42" t="n">
        <v>1.16</v>
      </c>
      <c r="L108" s="42" t="n">
        <v>0</v>
      </c>
      <c r="M108" s="42" t="n">
        <v>0</v>
      </c>
      <c r="N108" s="42" t="n">
        <v>0</v>
      </c>
      <c r="O108" s="22" t="str">
        <f aca="false">TEXT(A108,"ddd")</f>
        <v>Fri</v>
      </c>
    </row>
    <row r="109" customFormat="false" ht="15" hidden="false" customHeight="false" outlineLevel="0" collapsed="false">
      <c r="A109" s="37" t="n">
        <v>46109</v>
      </c>
      <c r="B109" s="37" t="n">
        <v>46105</v>
      </c>
      <c r="C109" s="34" t="n">
        <f aca="false">A109-B109</f>
        <v>4</v>
      </c>
      <c r="D109" s="22" t="s">
        <v>81</v>
      </c>
      <c r="E109" s="22" t="s">
        <v>103</v>
      </c>
      <c r="F109" s="22" t="s">
        <v>144</v>
      </c>
      <c r="G109" s="22" t="s">
        <v>152</v>
      </c>
      <c r="H109" s="22" t="s">
        <v>146</v>
      </c>
      <c r="I109" s="22" t="s">
        <v>147</v>
      </c>
      <c r="J109" s="42" t="n">
        <v>12</v>
      </c>
      <c r="K109" s="42" t="n">
        <v>1.16</v>
      </c>
      <c r="L109" s="42" t="n">
        <v>0</v>
      </c>
      <c r="M109" s="42" t="n">
        <v>0</v>
      </c>
      <c r="N109" s="42" t="n">
        <v>0</v>
      </c>
      <c r="O109" s="22" t="str">
        <f aca="false">TEXT(A109,"ddd")</f>
        <v>Sat</v>
      </c>
    </row>
    <row r="110" customFormat="false" ht="15" hidden="false" customHeight="false" outlineLevel="0" collapsed="false">
      <c r="A110" s="37" t="n">
        <v>46109</v>
      </c>
      <c r="B110" s="37" t="n">
        <v>46095</v>
      </c>
      <c r="C110" s="34" t="n">
        <f aca="false">A110-B110</f>
        <v>14</v>
      </c>
      <c r="D110" s="22" t="s">
        <v>81</v>
      </c>
      <c r="E110" s="22" t="s">
        <v>178</v>
      </c>
      <c r="F110" s="22" t="s">
        <v>151</v>
      </c>
      <c r="G110" s="22" t="s">
        <v>175</v>
      </c>
      <c r="H110" s="22" t="s">
        <v>146</v>
      </c>
      <c r="I110" s="22" t="s">
        <v>147</v>
      </c>
      <c r="J110" s="42" t="n">
        <v>8</v>
      </c>
      <c r="K110" s="42" t="n">
        <v>0.97</v>
      </c>
      <c r="L110" s="42" t="n">
        <v>0.64</v>
      </c>
      <c r="M110" s="42" t="n">
        <v>0</v>
      </c>
      <c r="N110" s="42" t="n">
        <v>0</v>
      </c>
      <c r="O110" s="22" t="str">
        <f aca="false">TEXT(A110,"ddd")</f>
        <v>Sat</v>
      </c>
    </row>
    <row r="111" customFormat="false" ht="15" hidden="false" customHeight="false" outlineLevel="0" collapsed="false">
      <c r="A111" s="37" t="n">
        <v>46109</v>
      </c>
      <c r="B111" s="37" t="n">
        <v>46090</v>
      </c>
      <c r="C111" s="34" t="n">
        <f aca="false">A111-B111</f>
        <v>19</v>
      </c>
      <c r="D111" s="22" t="s">
        <v>81</v>
      </c>
      <c r="E111" s="22" t="s">
        <v>169</v>
      </c>
      <c r="F111" s="22" t="s">
        <v>166</v>
      </c>
      <c r="G111" s="22" t="s">
        <v>219</v>
      </c>
      <c r="H111" s="22" t="s">
        <v>146</v>
      </c>
      <c r="I111" s="22" t="s">
        <v>147</v>
      </c>
      <c r="J111" s="42" t="n">
        <v>6</v>
      </c>
      <c r="K111" s="42" t="n">
        <v>0.89</v>
      </c>
      <c r="L111" s="42" t="n">
        <v>0.48</v>
      </c>
      <c r="M111" s="42" t="n">
        <v>0</v>
      </c>
      <c r="N111" s="42" t="n">
        <v>0</v>
      </c>
      <c r="O111" s="22" t="str">
        <f aca="false">TEXT(A111,"ddd")</f>
        <v>Sat</v>
      </c>
    </row>
    <row r="112" customFormat="false" ht="15" hidden="false" customHeight="false" outlineLevel="0" collapsed="false">
      <c r="A112" s="37" t="n">
        <v>46109</v>
      </c>
      <c r="B112" s="37" t="n">
        <v>46107</v>
      </c>
      <c r="C112" s="34" t="n">
        <f aca="false">A112-B112</f>
        <v>2</v>
      </c>
      <c r="D112" s="22" t="s">
        <v>81</v>
      </c>
      <c r="E112" s="22" t="s">
        <v>100</v>
      </c>
      <c r="F112" s="22" t="s">
        <v>149</v>
      </c>
      <c r="G112" s="22" t="s">
        <v>175</v>
      </c>
      <c r="H112" s="22" t="s">
        <v>146</v>
      </c>
      <c r="I112" s="22" t="s">
        <v>147</v>
      </c>
      <c r="J112" s="42" t="n">
        <v>8</v>
      </c>
      <c r="K112" s="42" t="n">
        <v>0.97</v>
      </c>
      <c r="L112" s="42" t="n">
        <v>0.96</v>
      </c>
      <c r="M112" s="42" t="n">
        <v>0</v>
      </c>
      <c r="N112" s="42" t="n">
        <v>0</v>
      </c>
      <c r="O112" s="22" t="str">
        <f aca="false">TEXT(A112,"ddd")</f>
        <v>Sat</v>
      </c>
    </row>
    <row r="113" customFormat="false" ht="15" hidden="false" customHeight="false" outlineLevel="0" collapsed="false">
      <c r="A113" s="37" t="n">
        <v>46109</v>
      </c>
      <c r="B113" s="37" t="n">
        <v>46109</v>
      </c>
      <c r="C113" s="34" t="n">
        <f aca="false">A113-B113</f>
        <v>0</v>
      </c>
      <c r="D113" s="22" t="s">
        <v>81</v>
      </c>
      <c r="E113" s="22" t="s">
        <v>82</v>
      </c>
      <c r="F113" s="22" t="s">
        <v>151</v>
      </c>
      <c r="G113" s="22" t="s">
        <v>162</v>
      </c>
      <c r="H113" s="22" t="s">
        <v>146</v>
      </c>
      <c r="I113" s="22" t="s">
        <v>147</v>
      </c>
      <c r="J113" s="42" t="n">
        <v>17</v>
      </c>
      <c r="K113" s="42" t="n">
        <v>1.11</v>
      </c>
      <c r="L113" s="42" t="n">
        <v>0</v>
      </c>
      <c r="M113" s="42" t="n">
        <v>0</v>
      </c>
      <c r="N113" s="42" t="n">
        <v>0</v>
      </c>
      <c r="O113" s="22" t="str">
        <f aca="false">TEXT(A113,"ddd")</f>
        <v>Sat</v>
      </c>
    </row>
    <row r="114" customFormat="false" ht="15" hidden="false" customHeight="false" outlineLevel="0" collapsed="false">
      <c r="A114" s="37" t="n">
        <v>46109</v>
      </c>
      <c r="B114" s="37" t="n">
        <v>46107</v>
      </c>
      <c r="C114" s="34" t="n">
        <f aca="false">A114-B114</f>
        <v>2</v>
      </c>
      <c r="D114" s="22" t="s">
        <v>81</v>
      </c>
      <c r="E114" s="22" t="s">
        <v>82</v>
      </c>
      <c r="F114" s="22" t="s">
        <v>149</v>
      </c>
      <c r="G114" s="22" t="s">
        <v>226</v>
      </c>
      <c r="H114" s="22" t="s">
        <v>146</v>
      </c>
      <c r="I114" s="22" t="s">
        <v>147</v>
      </c>
      <c r="J114" s="42" t="n">
        <v>15</v>
      </c>
      <c r="K114" s="42" t="n">
        <v>1.19</v>
      </c>
      <c r="L114" s="42" t="n">
        <v>0</v>
      </c>
      <c r="M114" s="42" t="n">
        <v>0</v>
      </c>
      <c r="N114" s="42" t="n">
        <v>0</v>
      </c>
      <c r="O114" s="22" t="str">
        <f aca="false">TEXT(A114,"ddd")</f>
        <v>Sat</v>
      </c>
    </row>
    <row r="115" customFormat="false" ht="15" hidden="false" customHeight="false" outlineLevel="0" collapsed="false">
      <c r="A115" s="37" t="n">
        <v>46109</v>
      </c>
      <c r="B115" s="37" t="n">
        <v>46046</v>
      </c>
      <c r="C115" s="34" t="n">
        <f aca="false">A115-B115</f>
        <v>63</v>
      </c>
      <c r="D115" s="22" t="s">
        <v>89</v>
      </c>
      <c r="E115" s="22" t="s">
        <v>227</v>
      </c>
      <c r="F115" s="22" t="s">
        <v>149</v>
      </c>
      <c r="G115" s="22" t="s">
        <v>215</v>
      </c>
      <c r="H115" s="22" t="s">
        <v>146</v>
      </c>
      <c r="I115" s="22" t="s">
        <v>147</v>
      </c>
      <c r="J115" s="42" t="n">
        <v>12</v>
      </c>
      <c r="K115" s="42" t="n">
        <v>1.23</v>
      </c>
      <c r="L115" s="42" t="n">
        <v>0.96</v>
      </c>
      <c r="M115" s="42" t="n">
        <v>0</v>
      </c>
      <c r="N115" s="42" t="n">
        <v>0</v>
      </c>
      <c r="O115" s="22" t="str">
        <f aca="false">TEXT(A115,"ddd")</f>
        <v>Sat</v>
      </c>
    </row>
    <row r="116" customFormat="false" ht="15" hidden="false" customHeight="false" outlineLevel="0" collapsed="false">
      <c r="A116" s="37" t="n">
        <v>46109</v>
      </c>
      <c r="B116" s="37" t="n">
        <v>46107</v>
      </c>
      <c r="C116" s="34" t="n">
        <f aca="false">A116-B116</f>
        <v>2</v>
      </c>
      <c r="D116" s="22" t="s">
        <v>81</v>
      </c>
      <c r="E116" s="22" t="s">
        <v>228</v>
      </c>
      <c r="F116" s="22" t="s">
        <v>144</v>
      </c>
      <c r="G116" s="22" t="s">
        <v>152</v>
      </c>
      <c r="H116" s="22" t="s">
        <v>146</v>
      </c>
      <c r="I116" s="22" t="s">
        <v>147</v>
      </c>
      <c r="J116" s="42" t="n">
        <v>10</v>
      </c>
      <c r="K116" s="42" t="n">
        <v>1.03</v>
      </c>
      <c r="L116" s="42" t="n">
        <v>1.2</v>
      </c>
      <c r="M116" s="42" t="n">
        <v>0</v>
      </c>
      <c r="N116" s="42" t="n">
        <v>0</v>
      </c>
      <c r="O116" s="22" t="str">
        <f aca="false">TEXT(A116,"ddd")</f>
        <v>Sat</v>
      </c>
    </row>
    <row r="117" customFormat="false" ht="15" hidden="false" customHeight="false" outlineLevel="0" collapsed="false">
      <c r="A117" s="37" t="n">
        <v>46109</v>
      </c>
      <c r="B117" s="37" t="n">
        <v>46101</v>
      </c>
      <c r="C117" s="34" t="n">
        <f aca="false">A117-B117</f>
        <v>8</v>
      </c>
      <c r="D117" s="22" t="s">
        <v>81</v>
      </c>
      <c r="E117" s="22" t="s">
        <v>143</v>
      </c>
      <c r="F117" s="22" t="s">
        <v>144</v>
      </c>
      <c r="G117" s="22" t="s">
        <v>187</v>
      </c>
      <c r="H117" s="22" t="s">
        <v>146</v>
      </c>
      <c r="I117" s="22" t="s">
        <v>147</v>
      </c>
      <c r="J117" s="42" t="n">
        <v>11.4</v>
      </c>
      <c r="K117" s="42" t="n">
        <v>1.19</v>
      </c>
      <c r="L117" s="42" t="n">
        <v>0.91</v>
      </c>
      <c r="M117" s="42" t="n">
        <v>0</v>
      </c>
      <c r="N117" s="42" t="n">
        <v>0</v>
      </c>
      <c r="O117" s="22" t="str">
        <f aca="false">TEXT(A117,"ddd")</f>
        <v>Sat</v>
      </c>
    </row>
    <row r="118" customFormat="false" ht="15" hidden="false" customHeight="false" outlineLevel="0" collapsed="false">
      <c r="A118" s="37" t="n">
        <v>46109</v>
      </c>
      <c r="B118" s="37" t="n">
        <v>46109</v>
      </c>
      <c r="C118" s="34" t="n">
        <f aca="false">A118-B118</f>
        <v>0</v>
      </c>
      <c r="D118" s="22" t="s">
        <v>81</v>
      </c>
      <c r="E118" s="22" t="s">
        <v>143</v>
      </c>
      <c r="F118" s="22" t="s">
        <v>159</v>
      </c>
      <c r="G118" s="22" t="s">
        <v>167</v>
      </c>
      <c r="H118" s="22" t="s">
        <v>146</v>
      </c>
      <c r="I118" s="22" t="s">
        <v>147</v>
      </c>
      <c r="J118" s="42" t="n">
        <v>15</v>
      </c>
      <c r="K118" s="42" t="n">
        <v>1.05</v>
      </c>
      <c r="L118" s="42" t="n">
        <v>0</v>
      </c>
      <c r="M118" s="42" t="n">
        <v>0</v>
      </c>
      <c r="N118" s="42" t="n">
        <v>0</v>
      </c>
      <c r="O118" s="22" t="str">
        <f aca="false">TEXT(A118,"ddd")</f>
        <v>Sat</v>
      </c>
    </row>
    <row r="119" customFormat="false" ht="15" hidden="false" customHeight="false" outlineLevel="0" collapsed="false">
      <c r="A119" s="37" t="n">
        <v>46109</v>
      </c>
      <c r="B119" s="37" t="n">
        <v>46096</v>
      </c>
      <c r="C119" s="34" t="n">
        <f aca="false">A119-B119</f>
        <v>13</v>
      </c>
      <c r="D119" s="22" t="s">
        <v>81</v>
      </c>
      <c r="E119" s="22" t="s">
        <v>143</v>
      </c>
      <c r="F119" s="22" t="s">
        <v>144</v>
      </c>
      <c r="G119" s="22" t="s">
        <v>152</v>
      </c>
      <c r="H119" s="22" t="s">
        <v>147</v>
      </c>
      <c r="I119" s="22" t="s">
        <v>147</v>
      </c>
      <c r="J119" s="42" t="n">
        <v>8.1</v>
      </c>
      <c r="K119" s="42" t="n">
        <v>1.31</v>
      </c>
      <c r="L119" s="42" t="n">
        <v>0</v>
      </c>
      <c r="M119" s="42" t="n">
        <v>0</v>
      </c>
      <c r="N119" s="42" t="n">
        <v>0</v>
      </c>
      <c r="O119" s="22" t="str">
        <f aca="false">TEXT(A119,"ddd")</f>
        <v>Sat</v>
      </c>
    </row>
    <row r="120" customFormat="false" ht="15" hidden="false" customHeight="false" outlineLevel="0" collapsed="false">
      <c r="A120" s="37" t="n">
        <v>46109</v>
      </c>
      <c r="B120" s="37" t="n">
        <v>46099</v>
      </c>
      <c r="C120" s="34" t="n">
        <f aca="false">A120-B120</f>
        <v>10</v>
      </c>
      <c r="D120" s="22" t="s">
        <v>81</v>
      </c>
      <c r="E120" s="22" t="s">
        <v>143</v>
      </c>
      <c r="F120" s="22" t="s">
        <v>144</v>
      </c>
      <c r="G120" s="22" t="s">
        <v>152</v>
      </c>
      <c r="H120" s="22" t="s">
        <v>147</v>
      </c>
      <c r="I120" s="22" t="s">
        <v>146</v>
      </c>
      <c r="J120" s="42" t="n">
        <v>6.75</v>
      </c>
      <c r="K120" s="42" t="n">
        <v>0</v>
      </c>
      <c r="L120" s="42" t="n">
        <v>0</v>
      </c>
      <c r="M120" s="42" t="n">
        <v>0</v>
      </c>
      <c r="N120" s="42" t="n">
        <v>0</v>
      </c>
      <c r="O120" s="22" t="str">
        <f aca="false">TEXT(A120,"ddd")</f>
        <v>Sat</v>
      </c>
    </row>
    <row r="121" customFormat="false" ht="15" hidden="false" customHeight="false" outlineLevel="0" collapsed="false">
      <c r="A121" s="37" t="n">
        <v>46109</v>
      </c>
      <c r="B121" s="37" t="n">
        <v>46055</v>
      </c>
      <c r="C121" s="34" t="n">
        <f aca="false">A121-B121</f>
        <v>54</v>
      </c>
      <c r="D121" s="22" t="s">
        <v>81</v>
      </c>
      <c r="E121" s="22" t="s">
        <v>90</v>
      </c>
      <c r="F121" s="22" t="s">
        <v>149</v>
      </c>
      <c r="G121" s="22" t="s">
        <v>167</v>
      </c>
      <c r="H121" s="22" t="s">
        <v>146</v>
      </c>
      <c r="I121" s="22" t="s">
        <v>147</v>
      </c>
      <c r="J121" s="42" t="n">
        <v>12</v>
      </c>
      <c r="K121" s="42" t="n">
        <v>0.94</v>
      </c>
      <c r="L121" s="42" t="n">
        <v>0</v>
      </c>
      <c r="M121" s="42" t="n">
        <v>0</v>
      </c>
      <c r="N121" s="42" t="n">
        <v>0</v>
      </c>
      <c r="O121" s="22" t="str">
        <f aca="false">TEXT(A121,"ddd")</f>
        <v>Sat</v>
      </c>
    </row>
    <row r="122" customFormat="false" ht="15" hidden="false" customHeight="false" outlineLevel="0" collapsed="false">
      <c r="A122" s="37" t="n">
        <v>46109</v>
      </c>
      <c r="B122" s="37" t="n">
        <v>46104</v>
      </c>
      <c r="C122" s="34" t="n">
        <f aca="false">A122-B122</f>
        <v>5</v>
      </c>
      <c r="D122" s="22" t="s">
        <v>89</v>
      </c>
      <c r="E122" s="22" t="s">
        <v>181</v>
      </c>
      <c r="F122" s="22" t="s">
        <v>151</v>
      </c>
      <c r="G122" s="22" t="s">
        <v>156</v>
      </c>
      <c r="H122" s="22" t="s">
        <v>146</v>
      </c>
      <c r="I122" s="22" t="s">
        <v>147</v>
      </c>
      <c r="J122" s="42" t="n">
        <v>12</v>
      </c>
      <c r="K122" s="42" t="n">
        <v>0.91</v>
      </c>
      <c r="L122" s="42" t="n">
        <v>0.96</v>
      </c>
      <c r="M122" s="42" t="n">
        <v>0</v>
      </c>
      <c r="N122" s="42" t="n">
        <v>0</v>
      </c>
      <c r="O122" s="22" t="str">
        <f aca="false">TEXT(A122,"ddd")</f>
        <v>Sat</v>
      </c>
    </row>
    <row r="123" customFormat="false" ht="15" hidden="false" customHeight="false" outlineLevel="0" collapsed="false">
      <c r="A123" s="37" t="n">
        <v>46110</v>
      </c>
      <c r="B123" s="37" t="n">
        <v>46107</v>
      </c>
      <c r="C123" s="34" t="n">
        <f aca="false">A123-B123</f>
        <v>3</v>
      </c>
      <c r="D123" s="22" t="s">
        <v>81</v>
      </c>
      <c r="E123" s="22" t="s">
        <v>143</v>
      </c>
      <c r="F123" s="22" t="s">
        <v>144</v>
      </c>
      <c r="G123" s="22" t="s">
        <v>229</v>
      </c>
      <c r="H123" s="22" t="s">
        <v>146</v>
      </c>
      <c r="I123" s="22" t="s">
        <v>147</v>
      </c>
      <c r="J123" s="42" t="n">
        <v>12</v>
      </c>
      <c r="K123" s="42" t="n">
        <v>1.06</v>
      </c>
      <c r="L123" s="42" t="n">
        <v>1.44</v>
      </c>
      <c r="M123" s="42" t="n">
        <v>0</v>
      </c>
      <c r="N123" s="42" t="n">
        <v>0</v>
      </c>
      <c r="O123" s="22" t="str">
        <f aca="false">TEXT(A123,"ddd")</f>
        <v>Sun</v>
      </c>
    </row>
    <row r="124" customFormat="false" ht="15" hidden="false" customHeight="false" outlineLevel="0" collapsed="false">
      <c r="A124" s="37" t="n">
        <v>46110</v>
      </c>
      <c r="B124" s="37" t="n">
        <v>46109</v>
      </c>
      <c r="C124" s="34" t="n">
        <f aca="false">A124-B124</f>
        <v>1</v>
      </c>
      <c r="D124" s="22" t="s">
        <v>81</v>
      </c>
      <c r="E124" s="22" t="s">
        <v>230</v>
      </c>
      <c r="F124" s="22" t="s">
        <v>159</v>
      </c>
      <c r="G124" s="22" t="s">
        <v>171</v>
      </c>
      <c r="H124" s="22" t="s">
        <v>146</v>
      </c>
      <c r="I124" s="22" t="s">
        <v>147</v>
      </c>
      <c r="J124" s="42" t="n">
        <v>15</v>
      </c>
      <c r="K124" s="42" t="n">
        <v>1.14</v>
      </c>
      <c r="L124" s="42" t="n">
        <v>0</v>
      </c>
      <c r="M124" s="42" t="n">
        <v>0</v>
      </c>
      <c r="N124" s="42" t="n">
        <v>0</v>
      </c>
      <c r="O124" s="22" t="str">
        <f aca="false">TEXT(A124,"ddd")</f>
        <v>Sun</v>
      </c>
    </row>
    <row r="125" customFormat="false" ht="15" hidden="false" customHeight="false" outlineLevel="0" collapsed="false">
      <c r="A125" s="37" t="n">
        <v>46110</v>
      </c>
      <c r="B125" s="37" t="n">
        <v>46064</v>
      </c>
      <c r="C125" s="34" t="n">
        <f aca="false">A125-B125</f>
        <v>46</v>
      </c>
      <c r="D125" s="22" t="s">
        <v>81</v>
      </c>
      <c r="E125" s="22" t="s">
        <v>231</v>
      </c>
      <c r="F125" s="22" t="s">
        <v>149</v>
      </c>
      <c r="G125" s="22" t="s">
        <v>163</v>
      </c>
      <c r="H125" s="22" t="s">
        <v>146</v>
      </c>
      <c r="I125" s="22" t="s">
        <v>147</v>
      </c>
      <c r="J125" s="42" t="n">
        <v>11</v>
      </c>
      <c r="K125" s="42" t="n">
        <v>1.18</v>
      </c>
      <c r="L125" s="42" t="n">
        <v>0.88</v>
      </c>
      <c r="M125" s="42" t="n">
        <v>0</v>
      </c>
      <c r="N125" s="42" t="n">
        <v>0</v>
      </c>
      <c r="O125" s="22" t="str">
        <f aca="false">TEXT(A125,"ddd")</f>
        <v>Sun</v>
      </c>
    </row>
    <row r="126" customFormat="false" ht="15" hidden="false" customHeight="false" outlineLevel="0" collapsed="false">
      <c r="A126" s="37" t="n">
        <v>46110</v>
      </c>
      <c r="B126" s="37" t="n">
        <v>46074</v>
      </c>
      <c r="C126" s="34" t="n">
        <f aca="false">A126-B126</f>
        <v>36</v>
      </c>
      <c r="D126" s="22" t="s">
        <v>85</v>
      </c>
      <c r="E126" s="22" t="s">
        <v>97</v>
      </c>
      <c r="F126" s="22" t="s">
        <v>232</v>
      </c>
      <c r="G126" s="22" t="s">
        <v>219</v>
      </c>
      <c r="H126" s="22" t="s">
        <v>147</v>
      </c>
      <c r="I126" s="22" t="s">
        <v>147</v>
      </c>
      <c r="J126" s="42" t="n">
        <v>14.4</v>
      </c>
      <c r="K126" s="42" t="n">
        <v>2.6</v>
      </c>
      <c r="L126" s="42" t="n">
        <v>0</v>
      </c>
      <c r="M126" s="42" t="n">
        <v>0</v>
      </c>
      <c r="N126" s="42" t="n">
        <v>0</v>
      </c>
      <c r="O126" s="22" t="str">
        <f aca="false">TEXT(A126,"ddd")</f>
        <v>Sun</v>
      </c>
    </row>
    <row r="127" customFormat="false" ht="15" hidden="false" customHeight="false" outlineLevel="0" collapsed="false">
      <c r="A127" s="37" t="n">
        <v>46110</v>
      </c>
      <c r="B127" s="37" t="n">
        <v>46095</v>
      </c>
      <c r="C127" s="34" t="n">
        <f aca="false">A127-B127</f>
        <v>15</v>
      </c>
      <c r="D127" s="22" t="s">
        <v>81</v>
      </c>
      <c r="E127" s="22" t="s">
        <v>143</v>
      </c>
      <c r="F127" s="22" t="s">
        <v>149</v>
      </c>
      <c r="G127" s="22" t="s">
        <v>219</v>
      </c>
      <c r="H127" s="22" t="s">
        <v>147</v>
      </c>
      <c r="I127" s="22" t="s">
        <v>146</v>
      </c>
      <c r="J127" s="42" t="n">
        <v>10.8</v>
      </c>
      <c r="K127" s="42" t="n">
        <v>0</v>
      </c>
      <c r="L127" s="42" t="n">
        <v>0</v>
      </c>
      <c r="M127" s="42" t="n">
        <v>0</v>
      </c>
      <c r="N127" s="42" t="n">
        <v>0</v>
      </c>
      <c r="O127" s="22" t="str">
        <f aca="false">TEXT(A127,"ddd")</f>
        <v>Sun</v>
      </c>
    </row>
    <row r="128" customFormat="false" ht="15" hidden="false" customHeight="false" outlineLevel="0" collapsed="false">
      <c r="A128" s="37" t="n">
        <v>46110</v>
      </c>
      <c r="B128" s="37" t="n">
        <v>46095</v>
      </c>
      <c r="C128" s="34" t="n">
        <f aca="false">A128-B128</f>
        <v>15</v>
      </c>
      <c r="D128" s="22" t="s">
        <v>81</v>
      </c>
      <c r="E128" s="22" t="s">
        <v>143</v>
      </c>
      <c r="F128" s="22" t="s">
        <v>144</v>
      </c>
      <c r="G128" s="22" t="s">
        <v>219</v>
      </c>
      <c r="H128" s="22" t="s">
        <v>147</v>
      </c>
      <c r="I128" s="22" t="s">
        <v>146</v>
      </c>
      <c r="J128" s="42" t="n">
        <v>10.8</v>
      </c>
      <c r="K128" s="42" t="n">
        <v>0</v>
      </c>
      <c r="L128" s="42" t="n">
        <v>0</v>
      </c>
      <c r="M128" s="42" t="n">
        <v>0</v>
      </c>
      <c r="N128" s="42" t="n">
        <v>0</v>
      </c>
      <c r="O128" s="22" t="str">
        <f aca="false">TEXT(A128,"ddd")</f>
        <v>Sun</v>
      </c>
    </row>
    <row r="129" customFormat="false" ht="15" hidden="false" customHeight="false" outlineLevel="0" collapsed="false">
      <c r="A129" s="37" t="n">
        <v>46110</v>
      </c>
      <c r="B129" s="37" t="n">
        <v>46103</v>
      </c>
      <c r="C129" s="34" t="n">
        <f aca="false">A129-B129</f>
        <v>7</v>
      </c>
      <c r="D129" s="22" t="s">
        <v>81</v>
      </c>
      <c r="E129" s="22" t="s">
        <v>82</v>
      </c>
      <c r="F129" s="22" t="s">
        <v>149</v>
      </c>
      <c r="G129" s="22" t="s">
        <v>219</v>
      </c>
      <c r="H129" s="22" t="s">
        <v>147</v>
      </c>
      <c r="I129" s="22" t="s">
        <v>146</v>
      </c>
      <c r="J129" s="42" t="n">
        <v>10.8</v>
      </c>
      <c r="K129" s="42" t="n">
        <v>0</v>
      </c>
      <c r="L129" s="42" t="n">
        <v>0</v>
      </c>
      <c r="M129" s="42" t="n">
        <v>0</v>
      </c>
      <c r="N129" s="42" t="n">
        <v>0</v>
      </c>
      <c r="O129" s="22" t="str">
        <f aca="false">TEXT(A129,"ddd")</f>
        <v>Sun</v>
      </c>
    </row>
    <row r="130" customFormat="false" ht="15" hidden="false" customHeight="false" outlineLevel="0" collapsed="false">
      <c r="A130" s="37" t="n">
        <v>46110</v>
      </c>
      <c r="B130" s="37" t="n">
        <v>46109</v>
      </c>
      <c r="C130" s="34" t="n">
        <f aca="false">A130-B130</f>
        <v>1</v>
      </c>
      <c r="D130" s="22" t="s">
        <v>85</v>
      </c>
      <c r="E130" s="22" t="s">
        <v>97</v>
      </c>
      <c r="F130" s="22" t="s">
        <v>207</v>
      </c>
      <c r="G130" s="22" t="s">
        <v>219</v>
      </c>
      <c r="H130" s="22" t="s">
        <v>146</v>
      </c>
      <c r="I130" s="22" t="s">
        <v>147</v>
      </c>
      <c r="J130" s="42" t="n">
        <v>25</v>
      </c>
      <c r="K130" s="42" t="n">
        <v>1.69</v>
      </c>
      <c r="L130" s="42" t="n">
        <v>0</v>
      </c>
      <c r="M130" s="42" t="n">
        <v>0</v>
      </c>
      <c r="N130" s="42" t="n">
        <v>0</v>
      </c>
      <c r="O130" s="22" t="str">
        <f aca="false">TEXT(A130,"ddd")</f>
        <v>Sun</v>
      </c>
    </row>
    <row r="131" customFormat="false" ht="15" hidden="false" customHeight="false" outlineLevel="0" collapsed="false">
      <c r="A131" s="37" t="n">
        <v>46110</v>
      </c>
      <c r="B131" s="37" t="n">
        <v>46101</v>
      </c>
      <c r="C131" s="34" t="n">
        <f aca="false">A131-B131</f>
        <v>9</v>
      </c>
      <c r="D131" s="22" t="s">
        <v>81</v>
      </c>
      <c r="E131" s="22" t="s">
        <v>143</v>
      </c>
      <c r="F131" s="22" t="s">
        <v>166</v>
      </c>
      <c r="G131" s="22" t="s">
        <v>202</v>
      </c>
      <c r="H131" s="22" t="s">
        <v>146</v>
      </c>
      <c r="I131" s="22" t="s">
        <v>147</v>
      </c>
      <c r="J131" s="42" t="n">
        <v>10</v>
      </c>
      <c r="K131" s="42" t="n">
        <v>1.03</v>
      </c>
      <c r="L131" s="42" t="n">
        <v>0.8</v>
      </c>
      <c r="M131" s="42" t="n">
        <v>0</v>
      </c>
      <c r="N131" s="42" t="n">
        <v>0</v>
      </c>
      <c r="O131" s="22" t="str">
        <f aca="false">TEXT(A131,"ddd")</f>
        <v>Sun</v>
      </c>
    </row>
    <row r="132" customFormat="false" ht="15" hidden="false" customHeight="false" outlineLevel="0" collapsed="false">
      <c r="A132" s="37" t="n">
        <v>46110</v>
      </c>
      <c r="B132" s="37" t="n">
        <v>46105</v>
      </c>
      <c r="C132" s="34" t="n">
        <f aca="false">A132-B132</f>
        <v>5</v>
      </c>
      <c r="D132" s="22" t="s">
        <v>81</v>
      </c>
      <c r="E132" s="22" t="s">
        <v>233</v>
      </c>
      <c r="F132" s="22" t="s">
        <v>149</v>
      </c>
      <c r="G132" s="22" t="s">
        <v>152</v>
      </c>
      <c r="H132" s="22" t="s">
        <v>146</v>
      </c>
      <c r="I132" s="22" t="s">
        <v>147</v>
      </c>
      <c r="J132" s="42" t="n">
        <v>12</v>
      </c>
      <c r="K132" s="42" t="n">
        <v>1.1</v>
      </c>
      <c r="L132" s="42" t="n">
        <v>1.44</v>
      </c>
      <c r="M132" s="42" t="n">
        <v>0</v>
      </c>
      <c r="N132" s="42" t="n">
        <v>0</v>
      </c>
      <c r="O132" s="22" t="str">
        <f aca="false">TEXT(A132,"ddd")</f>
        <v>Sun</v>
      </c>
    </row>
    <row r="133" customFormat="false" ht="15" hidden="false" customHeight="false" outlineLevel="0" collapsed="false">
      <c r="A133" s="37" t="n">
        <v>46110</v>
      </c>
      <c r="B133" s="37" t="n">
        <v>46074</v>
      </c>
      <c r="C133" s="34" t="n">
        <f aca="false">A133-B133</f>
        <v>36</v>
      </c>
      <c r="D133" s="22" t="s">
        <v>85</v>
      </c>
      <c r="E133" s="22" t="s">
        <v>103</v>
      </c>
      <c r="F133" s="22" t="s">
        <v>232</v>
      </c>
      <c r="G133" s="22" t="s">
        <v>234</v>
      </c>
      <c r="H133" s="22" t="s">
        <v>146</v>
      </c>
      <c r="I133" s="22" t="s">
        <v>147</v>
      </c>
      <c r="J133" s="42" t="n">
        <v>14</v>
      </c>
      <c r="K133" s="42" t="n">
        <v>1.28</v>
      </c>
      <c r="L133" s="42" t="n">
        <v>1.12</v>
      </c>
      <c r="M133" s="42" t="n">
        <v>0</v>
      </c>
      <c r="N133" s="42" t="n">
        <v>0</v>
      </c>
      <c r="O133" s="22" t="str">
        <f aca="false">TEXT(A133,"ddd")</f>
        <v>Sun</v>
      </c>
    </row>
    <row r="134" customFormat="false" ht="15" hidden="false" customHeight="false" outlineLevel="0" collapsed="false">
      <c r="A134" s="37" t="n">
        <v>46110</v>
      </c>
      <c r="B134" s="37" t="n">
        <v>46107</v>
      </c>
      <c r="C134" s="34" t="n">
        <f aca="false">A134-B134</f>
        <v>3</v>
      </c>
      <c r="D134" s="22" t="s">
        <v>85</v>
      </c>
      <c r="E134" s="22" t="s">
        <v>235</v>
      </c>
      <c r="F134" s="22" t="s">
        <v>232</v>
      </c>
      <c r="G134" s="22" t="s">
        <v>163</v>
      </c>
      <c r="H134" s="22" t="s">
        <v>146</v>
      </c>
      <c r="I134" s="22" t="s">
        <v>147</v>
      </c>
      <c r="J134" s="42" t="n">
        <v>15</v>
      </c>
      <c r="K134" s="42" t="n">
        <v>1.32</v>
      </c>
      <c r="L134" s="42" t="n">
        <v>0</v>
      </c>
      <c r="M134" s="42" t="n">
        <v>0</v>
      </c>
      <c r="N134" s="42" t="n">
        <v>0</v>
      </c>
      <c r="O134" s="22" t="str">
        <f aca="false">TEXT(A134,"ddd")</f>
        <v>Sun</v>
      </c>
    </row>
    <row r="135" customFormat="false" ht="15" hidden="false" customHeight="false" outlineLevel="0" collapsed="false">
      <c r="A135" s="37" t="n">
        <v>46111</v>
      </c>
      <c r="B135" s="37" t="n">
        <v>46110</v>
      </c>
      <c r="C135" s="34" t="n">
        <f aca="false">A135-B135</f>
        <v>1</v>
      </c>
      <c r="D135" s="22" t="s">
        <v>81</v>
      </c>
      <c r="E135" s="22" t="s">
        <v>108</v>
      </c>
      <c r="F135" s="22" t="s">
        <v>149</v>
      </c>
      <c r="G135" s="22" t="s">
        <v>152</v>
      </c>
      <c r="H135" s="22" t="s">
        <v>146</v>
      </c>
      <c r="I135" s="22" t="s">
        <v>147</v>
      </c>
      <c r="J135" s="42" t="n">
        <v>15</v>
      </c>
      <c r="K135" s="42" t="n">
        <v>1.33</v>
      </c>
      <c r="L135" s="42" t="n">
        <v>0</v>
      </c>
      <c r="M135" s="42" t="n">
        <v>0</v>
      </c>
      <c r="N135" s="42" t="n">
        <v>0</v>
      </c>
      <c r="O135" s="22" t="str">
        <f aca="false">TEXT(A135,"ddd")</f>
        <v>Mon</v>
      </c>
    </row>
    <row r="136" customFormat="false" ht="15" hidden="false" customHeight="false" outlineLevel="0" collapsed="false">
      <c r="A136" s="37" t="n">
        <v>46111</v>
      </c>
      <c r="B136" s="37" t="n">
        <v>46101</v>
      </c>
      <c r="C136" s="34" t="n">
        <f aca="false">A136-B136</f>
        <v>10</v>
      </c>
      <c r="D136" s="22" t="s">
        <v>89</v>
      </c>
      <c r="E136" s="22" t="s">
        <v>108</v>
      </c>
      <c r="F136" s="22" t="s">
        <v>159</v>
      </c>
      <c r="G136" s="22" t="s">
        <v>162</v>
      </c>
      <c r="H136" s="22" t="s">
        <v>146</v>
      </c>
      <c r="I136" s="22" t="s">
        <v>147</v>
      </c>
      <c r="J136" s="42" t="n">
        <v>12</v>
      </c>
      <c r="K136" s="42" t="n">
        <v>0.94</v>
      </c>
      <c r="L136" s="42" t="n">
        <v>0.96</v>
      </c>
      <c r="M136" s="42" t="n">
        <v>0</v>
      </c>
      <c r="N136" s="42" t="n">
        <v>0</v>
      </c>
      <c r="O136" s="22" t="str">
        <f aca="false">TEXT(A136,"ddd")</f>
        <v>Mon</v>
      </c>
    </row>
    <row r="137" customFormat="false" ht="15" hidden="false" customHeight="false" outlineLevel="0" collapsed="false">
      <c r="A137" s="37" t="n">
        <v>46111</v>
      </c>
      <c r="B137" s="37" t="n">
        <v>46111</v>
      </c>
      <c r="C137" s="34" t="n">
        <f aca="false">A137-B137</f>
        <v>0</v>
      </c>
      <c r="D137" s="22" t="s">
        <v>81</v>
      </c>
      <c r="E137" s="22" t="s">
        <v>236</v>
      </c>
      <c r="F137" s="22" t="s">
        <v>237</v>
      </c>
      <c r="G137" s="22" t="s">
        <v>154</v>
      </c>
      <c r="H137" s="22" t="s">
        <v>146</v>
      </c>
      <c r="I137" s="22" t="s">
        <v>147</v>
      </c>
      <c r="J137" s="42" t="n">
        <v>12</v>
      </c>
      <c r="K137" s="42" t="n">
        <v>1.05</v>
      </c>
      <c r="L137" s="42" t="n">
        <v>0</v>
      </c>
      <c r="M137" s="42" t="n">
        <v>0</v>
      </c>
      <c r="N137" s="42" t="n">
        <v>0</v>
      </c>
      <c r="O137" s="22" t="str">
        <f aca="false">TEXT(A137,"ddd")</f>
        <v>Mon</v>
      </c>
    </row>
    <row r="138" customFormat="false" ht="15" hidden="false" customHeight="false" outlineLevel="0" collapsed="false">
      <c r="A138" s="37" t="n">
        <v>46111</v>
      </c>
      <c r="B138" s="37" t="n">
        <v>46099</v>
      </c>
      <c r="C138" s="34" t="n">
        <f aca="false">A138-B138</f>
        <v>12</v>
      </c>
      <c r="D138" s="22" t="s">
        <v>81</v>
      </c>
      <c r="E138" s="22" t="s">
        <v>90</v>
      </c>
      <c r="F138" s="22" t="s">
        <v>144</v>
      </c>
      <c r="G138" s="22" t="s">
        <v>195</v>
      </c>
      <c r="H138" s="22" t="s">
        <v>146</v>
      </c>
      <c r="I138" s="22" t="s">
        <v>147</v>
      </c>
      <c r="J138" s="42" t="n">
        <v>15</v>
      </c>
      <c r="K138" s="42" t="n">
        <v>1.19</v>
      </c>
      <c r="L138" s="42" t="n">
        <v>1.2</v>
      </c>
      <c r="M138" s="42" t="n">
        <v>0</v>
      </c>
      <c r="N138" s="42" t="n">
        <v>0</v>
      </c>
      <c r="O138" s="22" t="str">
        <f aca="false">TEXT(A138,"ddd")</f>
        <v>Mon</v>
      </c>
    </row>
    <row r="139" customFormat="false" ht="15" hidden="false" customHeight="false" outlineLevel="0" collapsed="false">
      <c r="A139" s="37" t="n">
        <v>46111</v>
      </c>
      <c r="B139" s="37" t="n">
        <v>46103</v>
      </c>
      <c r="C139" s="34" t="n">
        <f aca="false">A139-B139</f>
        <v>8</v>
      </c>
      <c r="D139" s="22" t="s">
        <v>85</v>
      </c>
      <c r="E139" s="22" t="s">
        <v>238</v>
      </c>
      <c r="F139" s="22" t="s">
        <v>239</v>
      </c>
      <c r="G139" s="22" t="s">
        <v>152</v>
      </c>
      <c r="H139" s="22" t="s">
        <v>146</v>
      </c>
      <c r="I139" s="22" t="s">
        <v>147</v>
      </c>
      <c r="J139" s="42" t="n">
        <v>12</v>
      </c>
      <c r="K139" s="42" t="n">
        <v>1.22</v>
      </c>
      <c r="L139" s="42" t="n">
        <v>0.96</v>
      </c>
      <c r="M139" s="42" t="n">
        <v>0</v>
      </c>
      <c r="N139" s="42" t="n">
        <v>0</v>
      </c>
      <c r="O139" s="22" t="str">
        <f aca="false">TEXT(A139,"ddd")</f>
        <v>Mon</v>
      </c>
    </row>
    <row r="140" customFormat="false" ht="15" hidden="false" customHeight="false" outlineLevel="0" collapsed="false">
      <c r="A140" s="37" t="n">
        <v>46111</v>
      </c>
      <c r="B140" s="37" t="n">
        <v>46069</v>
      </c>
      <c r="C140" s="34" t="n">
        <f aca="false">A140-B140</f>
        <v>42</v>
      </c>
      <c r="D140" s="22" t="s">
        <v>89</v>
      </c>
      <c r="E140" s="22" t="s">
        <v>82</v>
      </c>
      <c r="F140" s="22" t="s">
        <v>151</v>
      </c>
      <c r="G140" s="22" t="s">
        <v>152</v>
      </c>
      <c r="H140" s="22" t="s">
        <v>146</v>
      </c>
      <c r="I140" s="22" t="s">
        <v>147</v>
      </c>
      <c r="J140" s="42" t="n">
        <v>12</v>
      </c>
      <c r="K140" s="42" t="n">
        <v>1.22</v>
      </c>
      <c r="L140" s="42" t="n">
        <v>0.96</v>
      </c>
      <c r="M140" s="42" t="n">
        <v>0</v>
      </c>
      <c r="N140" s="42" t="n">
        <v>0</v>
      </c>
      <c r="O140" s="22" t="str">
        <f aca="false">TEXT(A140,"ddd")</f>
        <v>Mon</v>
      </c>
    </row>
    <row r="141" customFormat="false" ht="15" hidden="false" customHeight="false" outlineLevel="0" collapsed="false">
      <c r="A141" s="37" t="n">
        <v>46112</v>
      </c>
      <c r="B141" s="37" t="n">
        <v>46110</v>
      </c>
      <c r="C141" s="34" t="n">
        <f aca="false">A141-B141</f>
        <v>2</v>
      </c>
      <c r="D141" s="22" t="s">
        <v>81</v>
      </c>
      <c r="E141" s="22" t="s">
        <v>143</v>
      </c>
      <c r="F141" s="22" t="s">
        <v>144</v>
      </c>
      <c r="G141" s="22" t="s">
        <v>219</v>
      </c>
      <c r="H141" s="22" t="s">
        <v>146</v>
      </c>
      <c r="I141" s="22" t="s">
        <v>147</v>
      </c>
      <c r="J141" s="42" t="n">
        <v>11</v>
      </c>
      <c r="K141" s="42" t="n">
        <v>1.19</v>
      </c>
      <c r="L141" s="42" t="n">
        <v>1.32</v>
      </c>
      <c r="M141" s="42" t="n">
        <v>0</v>
      </c>
      <c r="N141" s="42" t="n">
        <v>0</v>
      </c>
      <c r="O141" s="22" t="str">
        <f aca="false">TEXT(A141,"ddd")</f>
        <v>Tue</v>
      </c>
    </row>
    <row r="142" customFormat="false" ht="15" hidden="false" customHeight="false" outlineLevel="0" collapsed="false">
      <c r="A142" s="37" t="n">
        <v>46112</v>
      </c>
      <c r="B142" s="37" t="n">
        <v>46110</v>
      </c>
      <c r="C142" s="34" t="n">
        <f aca="false">A142-B142</f>
        <v>2</v>
      </c>
      <c r="D142" s="22" t="s">
        <v>89</v>
      </c>
      <c r="E142" s="22" t="s">
        <v>198</v>
      </c>
      <c r="F142" s="22" t="s">
        <v>159</v>
      </c>
      <c r="G142" s="22" t="s">
        <v>162</v>
      </c>
      <c r="H142" s="22" t="s">
        <v>146</v>
      </c>
      <c r="I142" s="22" t="s">
        <v>147</v>
      </c>
      <c r="J142" s="42" t="n">
        <v>13</v>
      </c>
      <c r="K142" s="42" t="n">
        <v>0.94</v>
      </c>
      <c r="L142" s="42" t="n">
        <v>0</v>
      </c>
      <c r="M142" s="42" t="n">
        <v>0</v>
      </c>
      <c r="N142" s="42" t="n">
        <v>0</v>
      </c>
      <c r="O142" s="22" t="str">
        <f aca="false">TEXT(A142,"ddd")</f>
        <v>Tue</v>
      </c>
    </row>
    <row r="143" customFormat="false" ht="15" hidden="false" customHeight="false" outlineLevel="0" collapsed="false">
      <c r="A143" s="37" t="n">
        <v>46112</v>
      </c>
      <c r="B143" s="37" t="n">
        <v>46098</v>
      </c>
      <c r="C143" s="34" t="n">
        <f aca="false">A143-B143</f>
        <v>14</v>
      </c>
      <c r="D143" s="22" t="s">
        <v>81</v>
      </c>
      <c r="E143" s="22" t="s">
        <v>108</v>
      </c>
      <c r="F143" s="22" t="s">
        <v>144</v>
      </c>
      <c r="G143" s="22" t="s">
        <v>152</v>
      </c>
      <c r="H143" s="22" t="s">
        <v>146</v>
      </c>
      <c r="I143" s="22" t="s">
        <v>147</v>
      </c>
      <c r="J143" s="42" t="n">
        <v>5</v>
      </c>
      <c r="K143" s="42" t="n">
        <v>0.83</v>
      </c>
      <c r="L143" s="42" t="n">
        <v>0.4</v>
      </c>
      <c r="M143" s="42" t="n">
        <v>0</v>
      </c>
      <c r="N143" s="42" t="n">
        <v>0</v>
      </c>
      <c r="O143" s="22" t="str">
        <f aca="false">TEXT(A143,"ddd")</f>
        <v>Tue</v>
      </c>
    </row>
    <row r="144" customFormat="false" ht="15" hidden="false" customHeight="false" outlineLevel="0" collapsed="false">
      <c r="A144" s="37" t="n">
        <v>46112</v>
      </c>
      <c r="B144" s="37" t="n">
        <v>46082</v>
      </c>
      <c r="C144" s="34" t="n">
        <f aca="false">A144-B144</f>
        <v>30</v>
      </c>
      <c r="D144" s="22" t="s">
        <v>81</v>
      </c>
      <c r="E144" s="22" t="s">
        <v>143</v>
      </c>
      <c r="F144" s="22" t="s">
        <v>144</v>
      </c>
      <c r="G144" s="22" t="s">
        <v>215</v>
      </c>
      <c r="H144" s="22" t="s">
        <v>147</v>
      </c>
      <c r="I144" s="22" t="s">
        <v>147</v>
      </c>
      <c r="J144" s="42" t="n">
        <v>6.3</v>
      </c>
      <c r="K144" s="42" t="n">
        <v>1.33</v>
      </c>
      <c r="L144" s="42" t="n">
        <v>0</v>
      </c>
      <c r="M144" s="42" t="n">
        <v>0</v>
      </c>
      <c r="N144" s="42" t="n">
        <v>0</v>
      </c>
      <c r="O144" s="22" t="str">
        <f aca="false">TEXT(A144,"ddd")</f>
        <v>Tue</v>
      </c>
    </row>
    <row r="145" customFormat="false" ht="15" hidden="false" customHeight="false" outlineLevel="0" collapsed="false">
      <c r="A145" s="37" t="n">
        <v>46112</v>
      </c>
      <c r="B145" s="37" t="n">
        <v>46111</v>
      </c>
      <c r="C145" s="34" t="n">
        <f aca="false">A145-B145</f>
        <v>1</v>
      </c>
      <c r="D145" s="22" t="s">
        <v>81</v>
      </c>
      <c r="E145" s="22" t="s">
        <v>143</v>
      </c>
      <c r="F145" s="22" t="s">
        <v>144</v>
      </c>
      <c r="G145" s="22" t="s">
        <v>215</v>
      </c>
      <c r="H145" s="22" t="s">
        <v>147</v>
      </c>
      <c r="I145" s="22" t="s">
        <v>146</v>
      </c>
      <c r="J145" s="42" t="n">
        <v>8.1</v>
      </c>
      <c r="K145" s="42" t="n">
        <v>0</v>
      </c>
      <c r="L145" s="42" t="n">
        <v>0</v>
      </c>
      <c r="M145" s="42" t="n">
        <v>0</v>
      </c>
      <c r="N145" s="42" t="n">
        <v>0</v>
      </c>
      <c r="O145" s="22" t="str">
        <f aca="false">TEXT(A145,"ddd")</f>
        <v>Tue</v>
      </c>
    </row>
    <row r="146" customFormat="false" ht="15" hidden="false" customHeight="false" outlineLevel="0" collapsed="false">
      <c r="A146" s="37" t="n">
        <v>46112</v>
      </c>
      <c r="B146" s="37" t="n">
        <v>46111</v>
      </c>
      <c r="C146" s="34" t="n">
        <f aca="false">A146-B146</f>
        <v>1</v>
      </c>
      <c r="D146" s="22" t="s">
        <v>85</v>
      </c>
      <c r="E146" s="22" t="s">
        <v>86</v>
      </c>
      <c r="F146" s="22" t="s">
        <v>207</v>
      </c>
      <c r="G146" s="22" t="s">
        <v>192</v>
      </c>
      <c r="H146" s="22" t="s">
        <v>146</v>
      </c>
      <c r="I146" s="22" t="s">
        <v>147</v>
      </c>
      <c r="J146" s="42" t="n">
        <v>14</v>
      </c>
      <c r="K146" s="42" t="n">
        <v>1.27</v>
      </c>
      <c r="L146" s="42" t="n">
        <v>1.68</v>
      </c>
      <c r="M146" s="42" t="n">
        <v>0</v>
      </c>
      <c r="N146" s="42" t="n">
        <v>0</v>
      </c>
      <c r="O146" s="22" t="str">
        <f aca="false">TEXT(A146,"ddd")</f>
        <v>Tue</v>
      </c>
    </row>
    <row r="147" customFormat="false" ht="15" hidden="false" customHeight="false" outlineLevel="0" collapsed="false">
      <c r="A147" s="37" t="n">
        <v>46112</v>
      </c>
      <c r="B147" s="37" t="n">
        <v>46105</v>
      </c>
      <c r="C147" s="34" t="n">
        <f aca="false">A147-B147</f>
        <v>7</v>
      </c>
      <c r="D147" s="22" t="s">
        <v>81</v>
      </c>
      <c r="E147" s="22" t="s">
        <v>240</v>
      </c>
      <c r="F147" s="22" t="s">
        <v>159</v>
      </c>
      <c r="G147" s="22" t="s">
        <v>195</v>
      </c>
      <c r="H147" s="22" t="s">
        <v>146</v>
      </c>
      <c r="I147" s="22" t="s">
        <v>147</v>
      </c>
      <c r="J147" s="42" t="n">
        <v>9</v>
      </c>
      <c r="K147" s="42" t="n">
        <v>0.97</v>
      </c>
      <c r="L147" s="42" t="n">
        <v>0</v>
      </c>
      <c r="M147" s="42" t="n">
        <v>0</v>
      </c>
      <c r="N147" s="42" t="n">
        <v>0</v>
      </c>
      <c r="O147" s="22" t="str">
        <f aca="false">TEXT(A147,"ddd")</f>
        <v>Tue</v>
      </c>
    </row>
    <row r="148" customFormat="false" ht="15" hidden="false" customHeight="false" outlineLevel="0" collapsed="false">
      <c r="A148" s="37" t="n">
        <v>46112</v>
      </c>
      <c r="B148" s="37" t="n">
        <v>46107</v>
      </c>
      <c r="C148" s="34" t="n">
        <f aca="false">A148-B148</f>
        <v>5</v>
      </c>
      <c r="D148" s="22" t="s">
        <v>85</v>
      </c>
      <c r="E148" s="22" t="s">
        <v>206</v>
      </c>
      <c r="F148" s="22" t="s">
        <v>241</v>
      </c>
      <c r="G148" s="22" t="s">
        <v>163</v>
      </c>
      <c r="H148" s="22" t="s">
        <v>146</v>
      </c>
      <c r="I148" s="22" t="s">
        <v>147</v>
      </c>
      <c r="J148" s="42" t="n">
        <v>10</v>
      </c>
      <c r="K148" s="42" t="n">
        <v>1.14</v>
      </c>
      <c r="L148" s="42" t="n">
        <v>1.2</v>
      </c>
      <c r="M148" s="42" t="n">
        <v>0</v>
      </c>
      <c r="N148" s="42" t="n">
        <v>0</v>
      </c>
      <c r="O148" s="22" t="str">
        <f aca="false">TEXT(A148,"ddd")</f>
        <v>Tue</v>
      </c>
    </row>
    <row r="149" customFormat="false" ht="15" hidden="false" customHeight="false" outlineLevel="0" collapsed="false">
      <c r="A149" s="37" t="n">
        <v>46112</v>
      </c>
      <c r="B149" s="37" t="n">
        <v>46033</v>
      </c>
      <c r="C149" s="34" t="n">
        <f aca="false">A149-B149</f>
        <v>79</v>
      </c>
      <c r="D149" s="22" t="s">
        <v>81</v>
      </c>
      <c r="E149" s="22" t="s">
        <v>242</v>
      </c>
      <c r="F149" s="22" t="s">
        <v>159</v>
      </c>
      <c r="G149" s="22" t="s">
        <v>156</v>
      </c>
      <c r="H149" s="22" t="s">
        <v>146</v>
      </c>
      <c r="I149" s="22" t="s">
        <v>147</v>
      </c>
      <c r="J149" s="42" t="n">
        <v>10</v>
      </c>
      <c r="K149" s="42" t="n">
        <v>0.85</v>
      </c>
      <c r="L149" s="42" t="n">
        <v>0.8</v>
      </c>
      <c r="M149" s="42" t="n">
        <v>0</v>
      </c>
      <c r="N149" s="42" t="n">
        <v>0</v>
      </c>
      <c r="O149" s="22" t="str">
        <f aca="false">TEXT(A149,"ddd")</f>
        <v>Tue</v>
      </c>
    </row>
    <row r="150" customFormat="false" ht="15" hidden="false" customHeight="false" outlineLevel="0" collapsed="false">
      <c r="A150" s="37" t="n">
        <v>46112</v>
      </c>
      <c r="B150" s="37" t="n">
        <v>46045</v>
      </c>
      <c r="C150" s="34" t="n">
        <f aca="false">A150-B150</f>
        <v>67</v>
      </c>
      <c r="D150" s="22" t="s">
        <v>89</v>
      </c>
      <c r="E150" s="22" t="s">
        <v>97</v>
      </c>
      <c r="F150" s="22" t="s">
        <v>166</v>
      </c>
      <c r="G150" s="22" t="s">
        <v>152</v>
      </c>
      <c r="H150" s="22" t="s">
        <v>146</v>
      </c>
      <c r="I150" s="22" t="s">
        <v>147</v>
      </c>
      <c r="J150" s="42" t="n">
        <v>23</v>
      </c>
      <c r="K150" s="42" t="n">
        <v>1.75</v>
      </c>
      <c r="L150" s="42" t="n">
        <v>1.84</v>
      </c>
      <c r="M150" s="42" t="n">
        <v>0</v>
      </c>
      <c r="N150" s="42" t="n">
        <v>0</v>
      </c>
      <c r="O150" s="22" t="str">
        <f aca="false">TEXT(A150,"ddd")</f>
        <v>Tue</v>
      </c>
    </row>
    <row r="151" customFormat="false" ht="15" hidden="false" customHeight="false" outlineLevel="0" collapsed="false">
      <c r="A151" s="37" t="n">
        <v>46113</v>
      </c>
      <c r="B151" s="37" t="n">
        <v>46110</v>
      </c>
      <c r="C151" s="34" t="n">
        <f aca="false">A151-B151</f>
        <v>3</v>
      </c>
      <c r="D151" s="22" t="s">
        <v>81</v>
      </c>
      <c r="E151" s="22" t="s">
        <v>143</v>
      </c>
      <c r="F151" s="22" t="s">
        <v>159</v>
      </c>
      <c r="G151" s="22" t="s">
        <v>162</v>
      </c>
      <c r="H151" s="22" t="s">
        <v>146</v>
      </c>
      <c r="I151" s="22" t="s">
        <v>147</v>
      </c>
      <c r="J151" s="42" t="n">
        <v>12</v>
      </c>
      <c r="K151" s="42" t="n">
        <v>0.94</v>
      </c>
      <c r="L151" s="42" t="n">
        <v>1.44</v>
      </c>
      <c r="M151" s="42" t="n">
        <v>0</v>
      </c>
      <c r="N151" s="42" t="n">
        <v>0</v>
      </c>
      <c r="O151" s="22" t="str">
        <f aca="false">TEXT(A151,"ddd")</f>
        <v>Wed</v>
      </c>
    </row>
    <row r="152" customFormat="false" ht="15" hidden="false" customHeight="false" outlineLevel="0" collapsed="false">
      <c r="A152" s="37" t="n">
        <v>46113</v>
      </c>
      <c r="B152" s="37" t="n">
        <v>46101</v>
      </c>
      <c r="C152" s="34" t="n">
        <f aca="false">A152-B152</f>
        <v>12</v>
      </c>
      <c r="D152" s="22" t="s">
        <v>81</v>
      </c>
      <c r="E152" s="22" t="s">
        <v>143</v>
      </c>
      <c r="F152" s="22" t="s">
        <v>144</v>
      </c>
      <c r="G152" s="22" t="s">
        <v>243</v>
      </c>
      <c r="H152" s="22" t="s">
        <v>146</v>
      </c>
      <c r="I152" s="22" t="s">
        <v>147</v>
      </c>
      <c r="J152" s="42" t="n">
        <v>9</v>
      </c>
      <c r="K152" s="42" t="n">
        <v>1.01</v>
      </c>
      <c r="L152" s="42" t="n">
        <v>0.72</v>
      </c>
      <c r="M152" s="42" t="n">
        <v>0</v>
      </c>
      <c r="N152" s="42" t="n">
        <v>0</v>
      </c>
      <c r="O152" s="22" t="str">
        <f aca="false">TEXT(A152,"ddd")</f>
        <v>Wed</v>
      </c>
    </row>
    <row r="153" customFormat="false" ht="15" hidden="false" customHeight="false" outlineLevel="0" collapsed="false">
      <c r="A153" s="37" t="n">
        <v>46113</v>
      </c>
      <c r="B153" s="37" t="n">
        <v>46109</v>
      </c>
      <c r="C153" s="34" t="n">
        <f aca="false">A153-B153</f>
        <v>4</v>
      </c>
      <c r="D153" s="22" t="s">
        <v>81</v>
      </c>
      <c r="E153" s="22" t="s">
        <v>108</v>
      </c>
      <c r="F153" s="22" t="s">
        <v>149</v>
      </c>
      <c r="G153" s="22" t="s">
        <v>196</v>
      </c>
      <c r="H153" s="22" t="s">
        <v>146</v>
      </c>
      <c r="I153" s="22" t="s">
        <v>147</v>
      </c>
      <c r="J153" s="42" t="n">
        <v>19</v>
      </c>
      <c r="K153" s="42" t="n">
        <v>1.29</v>
      </c>
      <c r="L153" s="42" t="n">
        <v>2.28</v>
      </c>
      <c r="M153" s="42" t="n">
        <v>0</v>
      </c>
      <c r="N153" s="42" t="n">
        <v>0</v>
      </c>
      <c r="O153" s="22" t="str">
        <f aca="false">TEXT(A153,"ddd")</f>
        <v>Wed</v>
      </c>
    </row>
    <row r="154" customFormat="false" ht="15" hidden="false" customHeight="false" outlineLevel="0" collapsed="false">
      <c r="A154" s="37" t="n">
        <v>46113</v>
      </c>
      <c r="B154" s="37" t="n">
        <v>46112</v>
      </c>
      <c r="C154" s="34" t="n">
        <f aca="false">A154-B154</f>
        <v>1</v>
      </c>
      <c r="D154" s="22" t="s">
        <v>81</v>
      </c>
      <c r="E154" s="22" t="s">
        <v>86</v>
      </c>
      <c r="F154" s="22" t="s">
        <v>149</v>
      </c>
      <c r="G154" s="22" t="s">
        <v>244</v>
      </c>
      <c r="H154" s="22" t="s">
        <v>146</v>
      </c>
      <c r="I154" s="22" t="s">
        <v>147</v>
      </c>
      <c r="J154" s="42" t="n">
        <v>15</v>
      </c>
      <c r="K154" s="42" t="n">
        <v>1.22</v>
      </c>
      <c r="L154" s="42" t="n">
        <v>1.8</v>
      </c>
      <c r="M154" s="42" t="n">
        <v>0</v>
      </c>
      <c r="N154" s="42" t="n">
        <v>0</v>
      </c>
      <c r="O154" s="22" t="str">
        <f aca="false">TEXT(A154,"ddd")</f>
        <v>Wed</v>
      </c>
    </row>
    <row r="155" customFormat="false" ht="15" hidden="false" customHeight="false" outlineLevel="0" collapsed="false">
      <c r="A155" s="37" t="n">
        <v>46113</v>
      </c>
      <c r="B155" s="37" t="n">
        <v>46112</v>
      </c>
      <c r="C155" s="34" t="n">
        <f aca="false">A155-B155</f>
        <v>1</v>
      </c>
      <c r="D155" s="22" t="s">
        <v>81</v>
      </c>
      <c r="E155" s="22" t="s">
        <v>143</v>
      </c>
      <c r="F155" s="22" t="s">
        <v>159</v>
      </c>
      <c r="G155" s="22" t="s">
        <v>162</v>
      </c>
      <c r="H155" s="22" t="s">
        <v>146</v>
      </c>
      <c r="I155" s="22" t="s">
        <v>147</v>
      </c>
      <c r="J155" s="42" t="n">
        <v>13</v>
      </c>
      <c r="K155" s="42" t="n">
        <v>0.97</v>
      </c>
      <c r="L155" s="42" t="n">
        <v>1.56</v>
      </c>
      <c r="M155" s="42" t="n">
        <v>0</v>
      </c>
      <c r="N155" s="42" t="n">
        <v>0</v>
      </c>
      <c r="O155" s="22" t="str">
        <f aca="false">TEXT(A155,"ddd")</f>
        <v>Wed</v>
      </c>
    </row>
    <row r="156" customFormat="false" ht="15" hidden="false" customHeight="false" outlineLevel="0" collapsed="false">
      <c r="A156" s="37" t="n">
        <v>46113</v>
      </c>
      <c r="B156" s="37" t="n">
        <v>46109</v>
      </c>
      <c r="C156" s="34" t="n">
        <f aca="false">A156-B156</f>
        <v>4</v>
      </c>
      <c r="D156" s="22" t="s">
        <v>81</v>
      </c>
      <c r="E156" s="22" t="s">
        <v>143</v>
      </c>
      <c r="F156" s="22" t="s">
        <v>144</v>
      </c>
      <c r="G156" s="22" t="s">
        <v>171</v>
      </c>
      <c r="H156" s="22" t="s">
        <v>146</v>
      </c>
      <c r="I156" s="22" t="s">
        <v>147</v>
      </c>
      <c r="J156" s="42" t="n">
        <v>8</v>
      </c>
      <c r="K156" s="42" t="n">
        <v>0.93</v>
      </c>
      <c r="L156" s="42" t="n">
        <v>0</v>
      </c>
      <c r="M156" s="42" t="n">
        <v>0</v>
      </c>
      <c r="N156" s="42" t="n">
        <v>0</v>
      </c>
      <c r="O156" s="22" t="str">
        <f aca="false">TEXT(A156,"ddd")</f>
        <v>Wed</v>
      </c>
    </row>
    <row r="157" customFormat="false" ht="15" hidden="false" customHeight="false" outlineLevel="0" collapsed="false">
      <c r="A157" s="37" t="n">
        <v>46113</v>
      </c>
      <c r="B157" s="37" t="n">
        <v>46110</v>
      </c>
      <c r="C157" s="34" t="n">
        <f aca="false">A157-B157</f>
        <v>3</v>
      </c>
      <c r="D157" s="22" t="s">
        <v>81</v>
      </c>
      <c r="E157" s="22" t="s">
        <v>198</v>
      </c>
      <c r="F157" s="22" t="s">
        <v>149</v>
      </c>
      <c r="G157" s="22" t="s">
        <v>187</v>
      </c>
      <c r="H157" s="22" t="s">
        <v>146</v>
      </c>
      <c r="I157" s="22" t="s">
        <v>147</v>
      </c>
      <c r="J157" s="42" t="n">
        <v>14</v>
      </c>
      <c r="K157" s="42" t="n">
        <v>1.27</v>
      </c>
      <c r="L157" s="42" t="n">
        <v>1.68</v>
      </c>
      <c r="M157" s="42" t="n">
        <v>0</v>
      </c>
      <c r="N157" s="42" t="n">
        <v>0</v>
      </c>
      <c r="O157" s="22" t="str">
        <f aca="false">TEXT(A157,"ddd")</f>
        <v>Wed</v>
      </c>
    </row>
    <row r="158" customFormat="false" ht="15" hidden="false" customHeight="false" outlineLevel="0" collapsed="false">
      <c r="A158" s="37" t="n">
        <v>46114</v>
      </c>
      <c r="B158" s="37" t="n">
        <v>46112</v>
      </c>
      <c r="C158" s="34" t="n">
        <f aca="false">A158-B158</f>
        <v>2</v>
      </c>
      <c r="D158" s="22" t="s">
        <v>81</v>
      </c>
      <c r="E158" s="22" t="s">
        <v>143</v>
      </c>
      <c r="F158" s="22" t="s">
        <v>144</v>
      </c>
      <c r="G158" s="22" t="s">
        <v>154</v>
      </c>
      <c r="H158" s="22" t="s">
        <v>146</v>
      </c>
      <c r="I158" s="22" t="s">
        <v>147</v>
      </c>
      <c r="J158" s="42" t="n">
        <v>11</v>
      </c>
      <c r="K158" s="42" t="n">
        <v>1.07</v>
      </c>
      <c r="L158" s="42" t="n">
        <v>0</v>
      </c>
      <c r="M158" s="42" t="n">
        <v>0</v>
      </c>
      <c r="N158" s="42" t="n">
        <v>0</v>
      </c>
      <c r="O158" s="22" t="str">
        <f aca="false">TEXT(A158,"ddd")</f>
        <v>Thu</v>
      </c>
    </row>
    <row r="159" customFormat="false" ht="15" hidden="false" customHeight="false" outlineLevel="0" collapsed="false">
      <c r="A159" s="37" t="n">
        <v>46114</v>
      </c>
      <c r="B159" s="37" t="n">
        <v>46067</v>
      </c>
      <c r="C159" s="34" t="n">
        <f aca="false">A159-B159</f>
        <v>47</v>
      </c>
      <c r="D159" s="22" t="s">
        <v>81</v>
      </c>
      <c r="E159" s="22" t="s">
        <v>143</v>
      </c>
      <c r="F159" s="22" t="s">
        <v>166</v>
      </c>
      <c r="G159" s="22" t="s">
        <v>145</v>
      </c>
      <c r="H159" s="22" t="s">
        <v>146</v>
      </c>
      <c r="I159" s="22" t="s">
        <v>147</v>
      </c>
      <c r="J159" s="42" t="n">
        <v>6</v>
      </c>
      <c r="K159" s="42" t="n">
        <v>1.03</v>
      </c>
      <c r="L159" s="42" t="n">
        <v>0</v>
      </c>
      <c r="M159" s="42" t="n">
        <v>0</v>
      </c>
      <c r="N159" s="42" t="n">
        <v>0</v>
      </c>
      <c r="O159" s="22" t="str">
        <f aca="false">TEXT(A159,"ddd")</f>
        <v>Thu</v>
      </c>
    </row>
    <row r="160" customFormat="false" ht="15" hidden="false" customHeight="false" outlineLevel="0" collapsed="false">
      <c r="A160" s="37" t="n">
        <v>46114</v>
      </c>
      <c r="B160" s="37" t="n">
        <v>46109</v>
      </c>
      <c r="C160" s="34" t="n">
        <f aca="false">A160-B160</f>
        <v>5</v>
      </c>
      <c r="D160" s="22" t="s">
        <v>81</v>
      </c>
      <c r="E160" s="22" t="s">
        <v>103</v>
      </c>
      <c r="F160" s="22" t="s">
        <v>151</v>
      </c>
      <c r="G160" s="22" t="s">
        <v>162</v>
      </c>
      <c r="H160" s="22" t="s">
        <v>146</v>
      </c>
      <c r="I160" s="22" t="s">
        <v>147</v>
      </c>
      <c r="J160" s="42" t="n">
        <v>10</v>
      </c>
      <c r="K160" s="42" t="n">
        <v>0.85</v>
      </c>
      <c r="L160" s="42" t="n">
        <v>0</v>
      </c>
      <c r="M160" s="42" t="n">
        <v>0</v>
      </c>
      <c r="N160" s="42" t="n">
        <v>0</v>
      </c>
      <c r="O160" s="22" t="str">
        <f aca="false">TEXT(A160,"ddd")</f>
        <v>Thu</v>
      </c>
    </row>
    <row r="161" customFormat="false" ht="15" hidden="false" customHeight="false" outlineLevel="0" collapsed="false">
      <c r="A161" s="37" t="n">
        <v>46115</v>
      </c>
      <c r="B161" s="37" t="n">
        <v>46108</v>
      </c>
      <c r="C161" s="34" t="n">
        <f aca="false">A161-B161</f>
        <v>7</v>
      </c>
      <c r="D161" s="22" t="s">
        <v>81</v>
      </c>
      <c r="E161" s="22" t="s">
        <v>143</v>
      </c>
      <c r="F161" s="22" t="s">
        <v>149</v>
      </c>
      <c r="G161" s="22" t="s">
        <v>234</v>
      </c>
      <c r="H161" s="22" t="s">
        <v>146</v>
      </c>
      <c r="I161" s="22" t="s">
        <v>147</v>
      </c>
      <c r="J161" s="42" t="n">
        <v>9</v>
      </c>
      <c r="K161" s="42" t="n">
        <v>1.11</v>
      </c>
      <c r="L161" s="42" t="n">
        <v>1.08</v>
      </c>
      <c r="M161" s="42" t="n">
        <v>0</v>
      </c>
      <c r="N161" s="42" t="n">
        <v>0</v>
      </c>
      <c r="O161" s="22" t="str">
        <f aca="false">TEXT(A161,"ddd")</f>
        <v>Fri</v>
      </c>
    </row>
    <row r="162" customFormat="false" ht="15" hidden="false" customHeight="false" outlineLevel="0" collapsed="false">
      <c r="A162" s="37" t="n">
        <v>46115</v>
      </c>
      <c r="B162" s="37" t="n">
        <v>46112</v>
      </c>
      <c r="C162" s="34" t="n">
        <f aca="false">A162-B162</f>
        <v>3</v>
      </c>
      <c r="D162" s="22" t="s">
        <v>81</v>
      </c>
      <c r="E162" s="22" t="s">
        <v>94</v>
      </c>
      <c r="F162" s="22" t="s">
        <v>159</v>
      </c>
      <c r="G162" s="22" t="s">
        <v>145</v>
      </c>
      <c r="H162" s="22" t="s">
        <v>146</v>
      </c>
      <c r="I162" s="22" t="s">
        <v>147</v>
      </c>
      <c r="J162" s="42" t="n">
        <v>11.5</v>
      </c>
      <c r="K162" s="42" t="n">
        <v>1.11</v>
      </c>
      <c r="L162" s="42" t="n">
        <v>0</v>
      </c>
      <c r="M162" s="42" t="n">
        <v>0</v>
      </c>
      <c r="N162" s="42" t="n">
        <v>0</v>
      </c>
      <c r="O162" s="22" t="str">
        <f aca="false">TEXT(A162,"ddd")</f>
        <v>Fri</v>
      </c>
    </row>
    <row r="163" customFormat="false" ht="15" hidden="false" customHeight="false" outlineLevel="0" collapsed="false">
      <c r="A163" s="37" t="n">
        <v>46115</v>
      </c>
      <c r="B163" s="37" t="n">
        <v>46112</v>
      </c>
      <c r="C163" s="34" t="n">
        <f aca="false">A163-B163</f>
        <v>3</v>
      </c>
      <c r="D163" s="22" t="s">
        <v>81</v>
      </c>
      <c r="E163" s="22" t="s">
        <v>82</v>
      </c>
      <c r="F163" s="22" t="s">
        <v>159</v>
      </c>
      <c r="G163" s="22" t="s">
        <v>175</v>
      </c>
      <c r="H163" s="22" t="s">
        <v>146</v>
      </c>
      <c r="I163" s="22" t="s">
        <v>147</v>
      </c>
      <c r="J163" s="42" t="n">
        <v>11</v>
      </c>
      <c r="K163" s="42" t="n">
        <v>1.08</v>
      </c>
      <c r="L163" s="42" t="n">
        <v>0</v>
      </c>
      <c r="M163" s="42" t="n">
        <v>0</v>
      </c>
      <c r="N163" s="42" t="n">
        <v>0</v>
      </c>
      <c r="O163" s="22" t="str">
        <f aca="false">TEXT(A163,"ddd")</f>
        <v>Fri</v>
      </c>
    </row>
    <row r="164" customFormat="false" ht="15" hidden="false" customHeight="false" outlineLevel="0" collapsed="false">
      <c r="A164" s="37" t="n">
        <v>46115</v>
      </c>
      <c r="B164" s="37" t="n">
        <v>46114</v>
      </c>
      <c r="C164" s="34" t="n">
        <f aca="false">A164-B164</f>
        <v>1</v>
      </c>
      <c r="D164" s="22" t="s">
        <v>81</v>
      </c>
      <c r="E164" s="22" t="s">
        <v>106</v>
      </c>
      <c r="F164" s="22" t="s">
        <v>151</v>
      </c>
      <c r="G164" s="22" t="s">
        <v>175</v>
      </c>
      <c r="H164" s="22" t="s">
        <v>146</v>
      </c>
      <c r="I164" s="22" t="s">
        <v>147</v>
      </c>
      <c r="J164" s="42" t="n">
        <v>13.5</v>
      </c>
      <c r="K164" s="42" t="n">
        <v>1.14</v>
      </c>
      <c r="L164" s="42" t="n">
        <v>1.62</v>
      </c>
      <c r="M164" s="42" t="n">
        <v>0</v>
      </c>
      <c r="N164" s="42" t="n">
        <v>0</v>
      </c>
      <c r="O164" s="22" t="str">
        <f aca="false">TEXT(A164,"ddd")</f>
        <v>Fri</v>
      </c>
    </row>
    <row r="165" customFormat="false" ht="15" hidden="false" customHeight="false" outlineLevel="0" collapsed="false">
      <c r="A165" s="37" t="n">
        <v>46115</v>
      </c>
      <c r="B165" s="37" t="n">
        <v>46112</v>
      </c>
      <c r="C165" s="34" t="n">
        <f aca="false">A165-B165</f>
        <v>3</v>
      </c>
      <c r="D165" s="22" t="s">
        <v>81</v>
      </c>
      <c r="E165" s="22" t="s">
        <v>143</v>
      </c>
      <c r="F165" s="22" t="s">
        <v>144</v>
      </c>
      <c r="G165" s="22" t="s">
        <v>163</v>
      </c>
      <c r="H165" s="22" t="s">
        <v>146</v>
      </c>
      <c r="I165" s="22" t="s">
        <v>147</v>
      </c>
      <c r="J165" s="42" t="n">
        <v>16</v>
      </c>
      <c r="K165" s="42" t="n">
        <v>1.24</v>
      </c>
      <c r="L165" s="42" t="n">
        <v>0</v>
      </c>
      <c r="M165" s="42" t="n">
        <v>0</v>
      </c>
      <c r="N165" s="42" t="n">
        <v>0</v>
      </c>
      <c r="O165" s="22" t="str">
        <f aca="false">TEXT(A165,"ddd")</f>
        <v>Fri</v>
      </c>
    </row>
    <row r="166" customFormat="false" ht="15" hidden="false" customHeight="false" outlineLevel="0" collapsed="false">
      <c r="A166" s="37" t="n">
        <v>46115</v>
      </c>
      <c r="B166" s="37" t="n">
        <v>46108</v>
      </c>
      <c r="C166" s="34" t="n">
        <f aca="false">A166-B166</f>
        <v>7</v>
      </c>
      <c r="D166" s="22" t="s">
        <v>81</v>
      </c>
      <c r="E166" s="22" t="s">
        <v>211</v>
      </c>
      <c r="F166" s="22" t="s">
        <v>144</v>
      </c>
      <c r="G166" s="22" t="s">
        <v>174</v>
      </c>
      <c r="H166" s="22" t="s">
        <v>146</v>
      </c>
      <c r="I166" s="22" t="s">
        <v>147</v>
      </c>
      <c r="J166" s="42" t="n">
        <v>11</v>
      </c>
      <c r="K166" s="42" t="n">
        <v>1.19</v>
      </c>
      <c r="L166" s="42" t="n">
        <v>0</v>
      </c>
      <c r="M166" s="42" t="n">
        <v>0</v>
      </c>
      <c r="N166" s="42" t="n">
        <v>0</v>
      </c>
      <c r="O166" s="22" t="str">
        <f aca="false">TEXT(A166,"ddd")</f>
        <v>Fri</v>
      </c>
    </row>
    <row r="167" customFormat="false" ht="15" hidden="false" customHeight="false" outlineLevel="0" collapsed="false">
      <c r="A167" s="37" t="n">
        <v>46115</v>
      </c>
      <c r="B167" s="37" t="n">
        <v>46111</v>
      </c>
      <c r="C167" s="34" t="n">
        <f aca="false">A167-B167</f>
        <v>4</v>
      </c>
      <c r="D167" s="22" t="s">
        <v>81</v>
      </c>
      <c r="E167" s="22" t="s">
        <v>143</v>
      </c>
      <c r="F167" s="22" t="s">
        <v>144</v>
      </c>
      <c r="G167" s="22" t="s">
        <v>204</v>
      </c>
      <c r="H167" s="22" t="s">
        <v>146</v>
      </c>
      <c r="I167" s="22" t="s">
        <v>147</v>
      </c>
      <c r="J167" s="42" t="n">
        <v>5</v>
      </c>
      <c r="K167" s="42" t="n">
        <v>0.86</v>
      </c>
      <c r="L167" s="42" t="n">
        <v>0</v>
      </c>
      <c r="M167" s="42" t="n">
        <v>0</v>
      </c>
      <c r="N167" s="42" t="n">
        <v>0</v>
      </c>
      <c r="O167" s="22" t="str">
        <f aca="false">TEXT(A167,"ddd")</f>
        <v>Fri</v>
      </c>
    </row>
    <row r="168" customFormat="false" ht="15" hidden="false" customHeight="false" outlineLevel="0" collapsed="false">
      <c r="A168" s="37" t="n">
        <v>46117</v>
      </c>
      <c r="B168" s="37" t="n">
        <v>46057</v>
      </c>
      <c r="C168" s="34" t="n">
        <f aca="false">A168-B168</f>
        <v>60</v>
      </c>
      <c r="D168" s="22" t="s">
        <v>81</v>
      </c>
      <c r="E168" s="22" t="s">
        <v>218</v>
      </c>
      <c r="F168" s="22" t="s">
        <v>149</v>
      </c>
      <c r="G168" s="22" t="s">
        <v>177</v>
      </c>
      <c r="H168" s="22" t="s">
        <v>146</v>
      </c>
      <c r="I168" s="22" t="s">
        <v>147</v>
      </c>
      <c r="J168" s="42" t="n">
        <v>15</v>
      </c>
      <c r="K168" s="42" t="n">
        <v>1.21</v>
      </c>
      <c r="L168" s="42" t="n">
        <v>0</v>
      </c>
      <c r="M168" s="42" t="n">
        <v>0</v>
      </c>
      <c r="N168" s="42" t="n">
        <v>0</v>
      </c>
      <c r="O168" s="22" t="str">
        <f aca="false">TEXT(A168,"ddd")</f>
        <v>Sun</v>
      </c>
    </row>
    <row r="169" customFormat="false" ht="15" hidden="false" customHeight="false" outlineLevel="0" collapsed="false">
      <c r="A169" s="37" t="n">
        <v>46117</v>
      </c>
      <c r="B169" s="37" t="n">
        <v>46114</v>
      </c>
      <c r="C169" s="34" t="n">
        <f aca="false">A169-B169</f>
        <v>3</v>
      </c>
      <c r="D169" s="22" t="s">
        <v>81</v>
      </c>
      <c r="E169" s="22" t="s">
        <v>86</v>
      </c>
      <c r="F169" s="22" t="s">
        <v>159</v>
      </c>
      <c r="G169" s="22" t="s">
        <v>152</v>
      </c>
      <c r="H169" s="22" t="s">
        <v>147</v>
      </c>
      <c r="I169" s="22" t="s">
        <v>147</v>
      </c>
      <c r="J169" s="42" t="n">
        <v>11.7</v>
      </c>
      <c r="K169" s="42" t="n">
        <v>1.7</v>
      </c>
      <c r="L169" s="42" t="n">
        <v>1.4</v>
      </c>
      <c r="M169" s="42" t="n">
        <v>0</v>
      </c>
      <c r="N169" s="42" t="n">
        <v>0</v>
      </c>
      <c r="O169" s="22" t="str">
        <f aca="false">TEXT(A169,"ddd")</f>
        <v>Sun</v>
      </c>
    </row>
    <row r="170" customFormat="false" ht="15" hidden="false" customHeight="false" outlineLevel="0" collapsed="false">
      <c r="A170" s="37" t="n">
        <v>46117</v>
      </c>
      <c r="B170" s="37" t="n">
        <v>46114</v>
      </c>
      <c r="C170" s="34" t="n">
        <f aca="false">A170-B170</f>
        <v>3</v>
      </c>
      <c r="D170" s="22" t="s">
        <v>81</v>
      </c>
      <c r="E170" s="22" t="s">
        <v>143</v>
      </c>
      <c r="F170" s="22" t="s">
        <v>144</v>
      </c>
      <c r="G170" s="22" t="s">
        <v>152</v>
      </c>
      <c r="H170" s="22" t="s">
        <v>147</v>
      </c>
      <c r="I170" s="22" t="s">
        <v>146</v>
      </c>
      <c r="J170" s="42" t="n">
        <v>13.5</v>
      </c>
      <c r="K170" s="42" t="n">
        <v>0</v>
      </c>
      <c r="L170" s="42" t="n">
        <v>0</v>
      </c>
      <c r="M170" s="42" t="n">
        <v>0</v>
      </c>
      <c r="N170" s="42" t="n">
        <v>0</v>
      </c>
      <c r="O170" s="22" t="str">
        <f aca="false">TEXT(A170,"ddd")</f>
        <v>Sun</v>
      </c>
    </row>
    <row r="171" customFormat="false" ht="15" hidden="false" customHeight="false" outlineLevel="0" collapsed="false">
      <c r="A171" s="37" t="n">
        <v>46117</v>
      </c>
      <c r="B171" s="37" t="n">
        <v>46114</v>
      </c>
      <c r="C171" s="34" t="n">
        <f aca="false">A171-B171</f>
        <v>3</v>
      </c>
      <c r="D171" s="22" t="s">
        <v>81</v>
      </c>
      <c r="E171" s="22" t="s">
        <v>245</v>
      </c>
      <c r="F171" s="22" t="s">
        <v>159</v>
      </c>
      <c r="G171" s="22" t="s">
        <v>175</v>
      </c>
      <c r="H171" s="22" t="s">
        <v>146</v>
      </c>
      <c r="I171" s="22" t="s">
        <v>147</v>
      </c>
      <c r="J171" s="42" t="n">
        <v>8</v>
      </c>
      <c r="K171" s="42" t="n">
        <v>0.95</v>
      </c>
      <c r="L171" s="42" t="n">
        <v>0.96</v>
      </c>
      <c r="M171" s="42" t="n">
        <v>0</v>
      </c>
      <c r="N171" s="42" t="n">
        <v>0</v>
      </c>
      <c r="O171" s="22" t="str">
        <f aca="false">TEXT(A171,"ddd")</f>
        <v>Sun</v>
      </c>
    </row>
    <row r="172" customFormat="false" ht="15" hidden="false" customHeight="false" outlineLevel="0" collapsed="false">
      <c r="A172" s="37" t="n">
        <v>46117</v>
      </c>
      <c r="B172" s="37" t="n">
        <v>46090</v>
      </c>
      <c r="C172" s="34" t="n">
        <f aca="false">A172-B172</f>
        <v>27</v>
      </c>
      <c r="D172" s="22" t="s">
        <v>81</v>
      </c>
      <c r="E172" s="22" t="s">
        <v>100</v>
      </c>
      <c r="F172" s="22" t="s">
        <v>144</v>
      </c>
      <c r="G172" s="22" t="s">
        <v>156</v>
      </c>
      <c r="H172" s="22" t="s">
        <v>146</v>
      </c>
      <c r="I172" s="22" t="s">
        <v>147</v>
      </c>
      <c r="J172" s="42" t="n">
        <v>15</v>
      </c>
      <c r="K172" s="42" t="n">
        <v>1.01</v>
      </c>
      <c r="L172" s="42" t="n">
        <v>0</v>
      </c>
      <c r="M172" s="42" t="n">
        <v>0</v>
      </c>
      <c r="N172" s="42" t="n">
        <v>0</v>
      </c>
      <c r="O172" s="22" t="str">
        <f aca="false">TEXT(A172,"ddd")</f>
        <v>Sun</v>
      </c>
    </row>
    <row r="173" customFormat="false" ht="15" hidden="false" customHeight="false" outlineLevel="0" collapsed="false">
      <c r="A173" s="37" t="n">
        <v>46118</v>
      </c>
      <c r="B173" s="37" t="n">
        <v>46114</v>
      </c>
      <c r="C173" s="34" t="n">
        <f aca="false">A173-B173</f>
        <v>4</v>
      </c>
      <c r="D173" s="22" t="s">
        <v>81</v>
      </c>
      <c r="E173" s="22" t="s">
        <v>82</v>
      </c>
      <c r="F173" s="22" t="s">
        <v>149</v>
      </c>
      <c r="G173" s="22" t="s">
        <v>165</v>
      </c>
      <c r="H173" s="22" t="s">
        <v>146</v>
      </c>
      <c r="I173" s="22" t="s">
        <v>147</v>
      </c>
      <c r="J173" s="42" t="n">
        <v>9.1</v>
      </c>
      <c r="K173" s="42" t="n">
        <v>0.96</v>
      </c>
      <c r="L173" s="42" t="n">
        <v>1.09</v>
      </c>
      <c r="M173" s="42" t="n">
        <v>0</v>
      </c>
      <c r="N173" s="42" t="n">
        <v>0</v>
      </c>
      <c r="O173" s="22" t="str">
        <f aca="false">TEXT(A173,"ddd")</f>
        <v>Mon</v>
      </c>
    </row>
    <row r="174" customFormat="false" ht="15" hidden="false" customHeight="false" outlineLevel="0" collapsed="false">
      <c r="A174" s="37" t="n">
        <v>46118</v>
      </c>
      <c r="B174" s="37" t="n">
        <v>46117</v>
      </c>
      <c r="C174" s="34" t="n">
        <f aca="false">A174-B174</f>
        <v>1</v>
      </c>
      <c r="D174" s="22" t="s">
        <v>81</v>
      </c>
      <c r="E174" s="22" t="s">
        <v>143</v>
      </c>
      <c r="F174" s="22" t="s">
        <v>159</v>
      </c>
      <c r="G174" s="22" t="s">
        <v>246</v>
      </c>
      <c r="H174" s="22" t="s">
        <v>146</v>
      </c>
      <c r="I174" s="22" t="s">
        <v>147</v>
      </c>
      <c r="J174" s="42" t="n">
        <v>10</v>
      </c>
      <c r="K174" s="42" t="n">
        <v>0.85</v>
      </c>
      <c r="L174" s="42" t="n">
        <v>0</v>
      </c>
      <c r="M174" s="42" t="n">
        <v>0</v>
      </c>
      <c r="N174" s="42" t="n">
        <v>0</v>
      </c>
      <c r="O174" s="22" t="str">
        <f aca="false">TEXT(A174,"ddd")</f>
        <v>Mon</v>
      </c>
    </row>
    <row r="175" customFormat="false" ht="15" hidden="false" customHeight="false" outlineLevel="0" collapsed="false">
      <c r="A175" s="37" t="n">
        <v>46118</v>
      </c>
      <c r="B175" s="37" t="n">
        <v>46117</v>
      </c>
      <c r="C175" s="34" t="n">
        <f aca="false">A175-B175</f>
        <v>1</v>
      </c>
      <c r="D175" s="22" t="s">
        <v>85</v>
      </c>
      <c r="E175" s="22" t="s">
        <v>238</v>
      </c>
      <c r="F175" s="22" t="s">
        <v>207</v>
      </c>
      <c r="G175" s="22" t="s">
        <v>247</v>
      </c>
      <c r="H175" s="22" t="s">
        <v>146</v>
      </c>
      <c r="I175" s="22" t="s">
        <v>147</v>
      </c>
      <c r="J175" s="42" t="n">
        <v>12</v>
      </c>
      <c r="K175" s="42" t="n">
        <v>1.22</v>
      </c>
      <c r="L175" s="42" t="n">
        <v>1.44</v>
      </c>
      <c r="M175" s="42" t="n">
        <v>0</v>
      </c>
      <c r="N175" s="42" t="n">
        <v>0</v>
      </c>
      <c r="O175" s="22" t="str">
        <f aca="false">TEXT(A175,"ddd")</f>
        <v>Mon</v>
      </c>
    </row>
    <row r="176" customFormat="false" ht="15" hidden="false" customHeight="false" outlineLevel="0" collapsed="false">
      <c r="A176" s="37" t="n">
        <v>46118</v>
      </c>
      <c r="B176" s="37" t="n">
        <v>46116</v>
      </c>
      <c r="C176" s="34" t="n">
        <f aca="false">A176-B176</f>
        <v>2</v>
      </c>
      <c r="D176" s="22" t="s">
        <v>81</v>
      </c>
      <c r="E176" s="22" t="s">
        <v>143</v>
      </c>
      <c r="F176" s="22" t="s">
        <v>149</v>
      </c>
      <c r="G176" s="22" t="s">
        <v>160</v>
      </c>
      <c r="H176" s="22" t="s">
        <v>146</v>
      </c>
      <c r="I176" s="22" t="s">
        <v>147</v>
      </c>
      <c r="J176" s="42" t="n">
        <v>10</v>
      </c>
      <c r="K176" s="42" t="n">
        <v>1.04</v>
      </c>
      <c r="L176" s="42" t="n">
        <v>0</v>
      </c>
      <c r="M176" s="42" t="n">
        <v>0</v>
      </c>
      <c r="N176" s="42" t="n">
        <v>0</v>
      </c>
      <c r="O176" s="22" t="str">
        <f aca="false">TEXT(A176,"ddd")</f>
        <v>Mon</v>
      </c>
    </row>
    <row r="177" customFormat="false" ht="15" hidden="false" customHeight="false" outlineLevel="0" collapsed="false">
      <c r="A177" s="37" t="n">
        <v>46118</v>
      </c>
      <c r="B177" s="37" t="n">
        <v>46107</v>
      </c>
      <c r="C177" s="34" t="n">
        <f aca="false">A177-B177</f>
        <v>11</v>
      </c>
      <c r="D177" s="22" t="s">
        <v>81</v>
      </c>
      <c r="E177" s="22" t="s">
        <v>143</v>
      </c>
      <c r="F177" s="22" t="s">
        <v>144</v>
      </c>
      <c r="G177" s="22" t="s">
        <v>196</v>
      </c>
      <c r="H177" s="22" t="s">
        <v>146</v>
      </c>
      <c r="I177" s="22" t="s">
        <v>147</v>
      </c>
      <c r="J177" s="42" t="n">
        <v>12</v>
      </c>
      <c r="K177" s="42" t="n">
        <v>1.06</v>
      </c>
      <c r="L177" s="42" t="n">
        <v>1.44</v>
      </c>
      <c r="M177" s="42" t="n">
        <v>0</v>
      </c>
      <c r="N177" s="42" t="n">
        <v>0</v>
      </c>
      <c r="O177" s="22" t="str">
        <f aca="false">TEXT(A177,"ddd")</f>
        <v>Mon</v>
      </c>
    </row>
    <row r="178" customFormat="false" ht="15" hidden="false" customHeight="false" outlineLevel="0" collapsed="false">
      <c r="A178" s="37" t="n">
        <v>46118</v>
      </c>
      <c r="B178" s="37" t="n">
        <v>46033</v>
      </c>
      <c r="C178" s="34" t="n">
        <f aca="false">A178-B178</f>
        <v>85</v>
      </c>
      <c r="D178" s="22" t="s">
        <v>85</v>
      </c>
      <c r="E178" s="22" t="s">
        <v>157</v>
      </c>
      <c r="F178" s="22" t="s">
        <v>159</v>
      </c>
      <c r="G178" s="22" t="s">
        <v>162</v>
      </c>
      <c r="H178" s="22" t="s">
        <v>146</v>
      </c>
      <c r="I178" s="22" t="s">
        <v>147</v>
      </c>
      <c r="J178" s="42" t="n">
        <v>9</v>
      </c>
      <c r="K178" s="42" t="n">
        <v>0.81</v>
      </c>
      <c r="L178" s="42" t="n">
        <v>0</v>
      </c>
      <c r="M178" s="42" t="n">
        <v>0</v>
      </c>
      <c r="N178" s="42" t="n">
        <v>0</v>
      </c>
      <c r="O178" s="22" t="str">
        <f aca="false">TEXT(A178,"ddd")</f>
        <v>Mon</v>
      </c>
    </row>
    <row r="179" customFormat="false" ht="15" hidden="false" customHeight="false" outlineLevel="0" collapsed="false">
      <c r="A179" s="37" t="n">
        <v>46119</v>
      </c>
      <c r="B179" s="37" t="n">
        <v>46061</v>
      </c>
      <c r="C179" s="34" t="n">
        <f aca="false">A179-B179</f>
        <v>58</v>
      </c>
      <c r="D179" s="22" t="s">
        <v>81</v>
      </c>
      <c r="E179" s="22" t="s">
        <v>248</v>
      </c>
      <c r="F179" s="22" t="s">
        <v>144</v>
      </c>
      <c r="G179" s="22" t="s">
        <v>152</v>
      </c>
      <c r="H179" s="22" t="s">
        <v>146</v>
      </c>
      <c r="I179" s="22" t="s">
        <v>147</v>
      </c>
      <c r="J179" s="42" t="n">
        <v>29</v>
      </c>
      <c r="K179" s="42" t="n">
        <v>1.49</v>
      </c>
      <c r="L179" s="42" t="n">
        <v>2.32</v>
      </c>
      <c r="M179" s="42" t="n">
        <v>0</v>
      </c>
      <c r="N179" s="42" t="n">
        <v>0</v>
      </c>
      <c r="O179" s="22" t="str">
        <f aca="false">TEXT(A179,"ddd")</f>
        <v>Tue</v>
      </c>
    </row>
    <row r="180" customFormat="false" ht="15" hidden="false" customHeight="false" outlineLevel="0" collapsed="false">
      <c r="A180" s="37" t="n">
        <v>46119</v>
      </c>
      <c r="B180" s="37" t="n">
        <v>46091</v>
      </c>
      <c r="C180" s="34" t="n">
        <f aca="false">A180-B180</f>
        <v>28</v>
      </c>
      <c r="D180" s="22" t="s">
        <v>81</v>
      </c>
      <c r="E180" s="22" t="s">
        <v>143</v>
      </c>
      <c r="F180" s="22" t="s">
        <v>144</v>
      </c>
      <c r="G180" s="22" t="s">
        <v>215</v>
      </c>
      <c r="H180" s="22" t="s">
        <v>146</v>
      </c>
      <c r="I180" s="22" t="s">
        <v>147</v>
      </c>
      <c r="J180" s="42" t="n">
        <v>11</v>
      </c>
      <c r="K180" s="42" t="n">
        <v>1.02</v>
      </c>
      <c r="L180" s="42" t="n">
        <v>0.88</v>
      </c>
      <c r="M180" s="42" t="n">
        <v>0</v>
      </c>
      <c r="N180" s="42" t="n">
        <v>0</v>
      </c>
      <c r="O180" s="22" t="str">
        <f aca="false">TEXT(A180,"ddd")</f>
        <v>Tue</v>
      </c>
    </row>
    <row r="181" customFormat="false" ht="15" hidden="false" customHeight="false" outlineLevel="0" collapsed="false">
      <c r="A181" s="37" t="n">
        <v>46119</v>
      </c>
      <c r="B181" s="37" t="n">
        <v>46114</v>
      </c>
      <c r="C181" s="34" t="n">
        <f aca="false">A181-B181</f>
        <v>5</v>
      </c>
      <c r="D181" s="22" t="s">
        <v>81</v>
      </c>
      <c r="E181" s="22" t="s">
        <v>103</v>
      </c>
      <c r="F181" s="22" t="s">
        <v>159</v>
      </c>
      <c r="G181" s="22" t="s">
        <v>192</v>
      </c>
      <c r="H181" s="22" t="s">
        <v>146</v>
      </c>
      <c r="I181" s="22" t="s">
        <v>147</v>
      </c>
      <c r="J181" s="42" t="n">
        <v>13</v>
      </c>
      <c r="K181" s="42" t="n">
        <v>1.12</v>
      </c>
      <c r="L181" s="42" t="n">
        <v>1.56</v>
      </c>
      <c r="M181" s="42" t="n">
        <v>0</v>
      </c>
      <c r="N181" s="42" t="n">
        <v>0</v>
      </c>
      <c r="O181" s="22" t="str">
        <f aca="false">TEXT(A181,"ddd")</f>
        <v>Tue</v>
      </c>
    </row>
    <row r="182" customFormat="false" ht="15" hidden="false" customHeight="false" outlineLevel="0" collapsed="false">
      <c r="A182" s="37" t="n">
        <v>46119</v>
      </c>
      <c r="B182" s="37" t="n">
        <v>46084</v>
      </c>
      <c r="C182" s="34" t="n">
        <f aca="false">A182-B182</f>
        <v>35</v>
      </c>
      <c r="D182" s="22" t="s">
        <v>81</v>
      </c>
      <c r="E182" s="22" t="s">
        <v>143</v>
      </c>
      <c r="F182" s="22" t="s">
        <v>144</v>
      </c>
      <c r="G182" s="22" t="s">
        <v>152</v>
      </c>
      <c r="H182" s="22" t="s">
        <v>146</v>
      </c>
      <c r="I182" s="22" t="s">
        <v>147</v>
      </c>
      <c r="J182" s="42" t="n">
        <v>19</v>
      </c>
      <c r="K182" s="42" t="n">
        <v>1.47</v>
      </c>
      <c r="L182" s="42" t="n">
        <v>1.52</v>
      </c>
      <c r="M182" s="42" t="n">
        <v>0</v>
      </c>
      <c r="N182" s="42" t="n">
        <v>0</v>
      </c>
      <c r="O182" s="22" t="str">
        <f aca="false">TEXT(A182,"ddd")</f>
        <v>Tue</v>
      </c>
    </row>
    <row r="183" customFormat="false" ht="15" hidden="false" customHeight="false" outlineLevel="0" collapsed="false">
      <c r="A183" s="37" t="n">
        <v>46119</v>
      </c>
      <c r="B183" s="37" t="n">
        <v>46119</v>
      </c>
      <c r="C183" s="34" t="n">
        <f aca="false">A183-B183</f>
        <v>0</v>
      </c>
      <c r="D183" s="22" t="s">
        <v>81</v>
      </c>
      <c r="E183" s="22" t="s">
        <v>97</v>
      </c>
      <c r="F183" s="22" t="s">
        <v>149</v>
      </c>
      <c r="G183" s="22" t="s">
        <v>152</v>
      </c>
      <c r="H183" s="22" t="s">
        <v>146</v>
      </c>
      <c r="I183" s="22" t="s">
        <v>147</v>
      </c>
      <c r="J183" s="42" t="n">
        <v>11</v>
      </c>
      <c r="K183" s="42" t="n">
        <v>1.18</v>
      </c>
      <c r="L183" s="42" t="n">
        <v>1.32</v>
      </c>
      <c r="M183" s="42" t="n">
        <v>0</v>
      </c>
      <c r="N183" s="42" t="n">
        <v>0</v>
      </c>
      <c r="O183" s="22" t="str">
        <f aca="false">TEXT(A183,"ddd")</f>
        <v>Tue</v>
      </c>
    </row>
    <row r="184" customFormat="false" ht="15" hidden="false" customHeight="false" outlineLevel="0" collapsed="false">
      <c r="A184" s="37" t="n">
        <v>46119</v>
      </c>
      <c r="B184" s="37" t="n">
        <v>46114</v>
      </c>
      <c r="C184" s="34" t="n">
        <f aca="false">A184-B184</f>
        <v>5</v>
      </c>
      <c r="D184" s="22" t="s">
        <v>81</v>
      </c>
      <c r="E184" s="22" t="s">
        <v>100</v>
      </c>
      <c r="F184" s="22" t="s">
        <v>144</v>
      </c>
      <c r="G184" s="22" t="s">
        <v>244</v>
      </c>
      <c r="H184" s="22" t="s">
        <v>146</v>
      </c>
      <c r="I184" s="22" t="s">
        <v>147</v>
      </c>
      <c r="J184" s="42" t="n">
        <v>13</v>
      </c>
      <c r="K184" s="42" t="n">
        <v>1.16</v>
      </c>
      <c r="L184" s="42" t="n">
        <v>0</v>
      </c>
      <c r="M184" s="42" t="n">
        <v>0</v>
      </c>
      <c r="N184" s="42" t="n">
        <v>0</v>
      </c>
      <c r="O184" s="22" t="str">
        <f aca="false">TEXT(A184,"ddd")</f>
        <v>Tue</v>
      </c>
    </row>
    <row r="185" customFormat="false" ht="15" hidden="false" customHeight="false" outlineLevel="0" collapsed="false">
      <c r="A185" s="37" t="n">
        <v>46119</v>
      </c>
      <c r="B185" s="37" t="n">
        <v>46117</v>
      </c>
      <c r="C185" s="34" t="n">
        <f aca="false">A185-B185</f>
        <v>2</v>
      </c>
      <c r="D185" s="22" t="s">
        <v>81</v>
      </c>
      <c r="E185" s="22" t="s">
        <v>143</v>
      </c>
      <c r="F185" s="22" t="s">
        <v>144</v>
      </c>
      <c r="G185" s="22" t="s">
        <v>154</v>
      </c>
      <c r="H185" s="22" t="s">
        <v>146</v>
      </c>
      <c r="I185" s="22" t="s">
        <v>147</v>
      </c>
      <c r="J185" s="42" t="n">
        <v>12</v>
      </c>
      <c r="K185" s="42" t="n">
        <v>1.16</v>
      </c>
      <c r="L185" s="42" t="n">
        <v>1.44</v>
      </c>
      <c r="M185" s="42" t="n">
        <v>0</v>
      </c>
      <c r="N185" s="42" t="n">
        <v>0</v>
      </c>
      <c r="O185" s="22" t="str">
        <f aca="false">TEXT(A185,"ddd")</f>
        <v>Tue</v>
      </c>
    </row>
    <row r="186" customFormat="false" ht="15" hidden="false" customHeight="false" outlineLevel="0" collapsed="false">
      <c r="A186" s="37" t="n">
        <v>46119</v>
      </c>
      <c r="B186" s="37" t="n">
        <v>46116</v>
      </c>
      <c r="C186" s="34" t="n">
        <f aca="false">A186-B186</f>
        <v>3</v>
      </c>
      <c r="D186" s="22" t="s">
        <v>81</v>
      </c>
      <c r="E186" s="22" t="s">
        <v>143</v>
      </c>
      <c r="F186" s="22" t="s">
        <v>144</v>
      </c>
      <c r="G186" s="22" t="s">
        <v>160</v>
      </c>
      <c r="H186" s="22" t="s">
        <v>146</v>
      </c>
      <c r="I186" s="22" t="s">
        <v>147</v>
      </c>
      <c r="J186" s="42" t="n">
        <v>13</v>
      </c>
      <c r="K186" s="42" t="n">
        <v>1.14</v>
      </c>
      <c r="L186" s="42" t="n">
        <v>0</v>
      </c>
      <c r="M186" s="42" t="n">
        <v>0</v>
      </c>
      <c r="N186" s="42" t="n">
        <v>0</v>
      </c>
      <c r="O186" s="22" t="str">
        <f aca="false">TEXT(A186,"ddd")</f>
        <v>Tue</v>
      </c>
    </row>
    <row r="187" customFormat="false" ht="15" hidden="false" customHeight="false" outlineLevel="0" collapsed="false">
      <c r="A187" s="37" t="n">
        <v>46119</v>
      </c>
      <c r="B187" s="37" t="n">
        <v>46090</v>
      </c>
      <c r="C187" s="34" t="n">
        <f aca="false">A187-B187</f>
        <v>29</v>
      </c>
      <c r="D187" s="22" t="s">
        <v>81</v>
      </c>
      <c r="E187" s="22" t="s">
        <v>143</v>
      </c>
      <c r="F187" s="22" t="s">
        <v>149</v>
      </c>
      <c r="G187" s="22" t="s">
        <v>190</v>
      </c>
      <c r="H187" s="22" t="s">
        <v>146</v>
      </c>
      <c r="I187" s="22" t="s">
        <v>147</v>
      </c>
      <c r="J187" s="42" t="n">
        <v>12</v>
      </c>
      <c r="K187" s="42" t="n">
        <v>1.09</v>
      </c>
      <c r="L187" s="42" t="n">
        <v>0</v>
      </c>
      <c r="M187" s="42" t="n">
        <v>0</v>
      </c>
      <c r="N187" s="42" t="n">
        <v>0</v>
      </c>
      <c r="O187" s="22" t="str">
        <f aca="false">TEXT(A187,"ddd")</f>
        <v>Tue</v>
      </c>
    </row>
    <row r="188" customFormat="false" ht="15" hidden="false" customHeight="false" outlineLevel="0" collapsed="false">
      <c r="A188" s="37" t="n">
        <v>46119</v>
      </c>
      <c r="B188" s="37" t="n">
        <v>46119</v>
      </c>
      <c r="C188" s="34" t="n">
        <f aca="false">A188-B188</f>
        <v>0</v>
      </c>
      <c r="D188" s="22" t="s">
        <v>81</v>
      </c>
      <c r="E188" s="22" t="s">
        <v>143</v>
      </c>
      <c r="F188" s="22" t="s">
        <v>159</v>
      </c>
      <c r="G188" s="22" t="s">
        <v>195</v>
      </c>
      <c r="H188" s="22" t="s">
        <v>146</v>
      </c>
      <c r="I188" s="22" t="s">
        <v>147</v>
      </c>
      <c r="J188" s="42" t="n">
        <v>22</v>
      </c>
      <c r="K188" s="42" t="n">
        <v>1.5</v>
      </c>
      <c r="L188" s="42" t="n">
        <v>0</v>
      </c>
      <c r="M188" s="42" t="n">
        <v>0</v>
      </c>
      <c r="N188" s="42" t="n">
        <v>0</v>
      </c>
      <c r="O188" s="22" t="str">
        <f aca="false">TEXT(A188,"ddd")</f>
        <v>Tue</v>
      </c>
    </row>
    <row r="189" customFormat="false" ht="15" hidden="false" customHeight="false" outlineLevel="0" collapsed="false">
      <c r="A189" s="37" t="n">
        <v>46119</v>
      </c>
      <c r="B189" s="37" t="n">
        <v>46112</v>
      </c>
      <c r="C189" s="34" t="n">
        <f aca="false">A189-B189</f>
        <v>7</v>
      </c>
      <c r="D189" s="22" t="s">
        <v>81</v>
      </c>
      <c r="E189" s="22" t="s">
        <v>82</v>
      </c>
      <c r="F189" s="22" t="s">
        <v>144</v>
      </c>
      <c r="G189" s="22" t="s">
        <v>177</v>
      </c>
      <c r="H189" s="22" t="s">
        <v>146</v>
      </c>
      <c r="I189" s="22" t="s">
        <v>147</v>
      </c>
      <c r="J189" s="42" t="n">
        <v>11</v>
      </c>
      <c r="K189" s="42" t="n">
        <v>1.07</v>
      </c>
      <c r="L189" s="42" t="n">
        <v>1.32</v>
      </c>
      <c r="M189" s="42" t="n">
        <v>0</v>
      </c>
      <c r="N189" s="42" t="n">
        <v>0</v>
      </c>
      <c r="O189" s="22" t="str">
        <f aca="false">TEXT(A189,"ddd")</f>
        <v>Tue</v>
      </c>
    </row>
    <row r="190" customFormat="false" ht="15" hidden="false" customHeight="false" outlineLevel="0" collapsed="false">
      <c r="A190" s="37" t="n">
        <v>46120</v>
      </c>
      <c r="B190" s="37" t="n">
        <v>46118</v>
      </c>
      <c r="C190" s="34" t="n">
        <f aca="false">A190-B190</f>
        <v>2</v>
      </c>
      <c r="D190" s="22" t="s">
        <v>81</v>
      </c>
      <c r="E190" s="22" t="s">
        <v>82</v>
      </c>
      <c r="F190" s="22" t="s">
        <v>159</v>
      </c>
      <c r="G190" s="22" t="s">
        <v>217</v>
      </c>
      <c r="H190" s="22" t="s">
        <v>146</v>
      </c>
      <c r="I190" s="22" t="s">
        <v>147</v>
      </c>
      <c r="J190" s="42" t="n">
        <v>16</v>
      </c>
      <c r="K190" s="42" t="n">
        <v>1.36</v>
      </c>
      <c r="L190" s="42" t="n">
        <v>0</v>
      </c>
      <c r="M190" s="42" t="n">
        <v>0</v>
      </c>
      <c r="N190" s="42" t="n">
        <v>0</v>
      </c>
      <c r="O190" s="22" t="str">
        <f aca="false">TEXT(A190,"ddd")</f>
        <v>Wed</v>
      </c>
    </row>
    <row r="191" customFormat="false" ht="15" hidden="false" customHeight="false" outlineLevel="0" collapsed="false">
      <c r="A191" s="37" t="n">
        <v>46120</v>
      </c>
      <c r="B191" s="37" t="n">
        <v>46119</v>
      </c>
      <c r="C191" s="34" t="n">
        <f aca="false">A191-B191</f>
        <v>1</v>
      </c>
      <c r="D191" s="22" t="s">
        <v>81</v>
      </c>
      <c r="E191" s="22" t="s">
        <v>249</v>
      </c>
      <c r="F191" s="22" t="s">
        <v>149</v>
      </c>
      <c r="G191" s="22" t="s">
        <v>250</v>
      </c>
      <c r="H191" s="22" t="s">
        <v>146</v>
      </c>
      <c r="I191" s="22" t="s">
        <v>147</v>
      </c>
      <c r="J191" s="42" t="n">
        <v>10</v>
      </c>
      <c r="K191" s="42" t="n">
        <v>1.05</v>
      </c>
      <c r="L191" s="42" t="n">
        <v>0</v>
      </c>
      <c r="M191" s="42" t="n">
        <v>0</v>
      </c>
      <c r="N191" s="42" t="n">
        <v>0</v>
      </c>
      <c r="O191" s="22" t="str">
        <f aca="false">TEXT(A191,"ddd")</f>
        <v>Wed</v>
      </c>
    </row>
    <row r="192" customFormat="false" ht="15" hidden="false" customHeight="false" outlineLevel="0" collapsed="false">
      <c r="A192" s="37" t="n">
        <v>46120</v>
      </c>
      <c r="B192" s="37" t="n">
        <v>46120</v>
      </c>
      <c r="C192" s="34" t="n">
        <f aca="false">A192-B192</f>
        <v>0</v>
      </c>
      <c r="D192" s="22" t="s">
        <v>81</v>
      </c>
      <c r="E192" s="22" t="s">
        <v>86</v>
      </c>
      <c r="F192" s="22" t="s">
        <v>149</v>
      </c>
      <c r="G192" s="22" t="s">
        <v>152</v>
      </c>
      <c r="H192" s="22" t="s">
        <v>146</v>
      </c>
      <c r="I192" s="22" t="s">
        <v>147</v>
      </c>
      <c r="J192" s="42" t="n">
        <v>8.4</v>
      </c>
      <c r="K192" s="42" t="n">
        <v>0.95</v>
      </c>
      <c r="L192" s="42" t="n">
        <v>0</v>
      </c>
      <c r="M192" s="42" t="n">
        <v>0</v>
      </c>
      <c r="N192" s="42" t="n">
        <v>0</v>
      </c>
      <c r="O192" s="22" t="str">
        <f aca="false">TEXT(A192,"ddd")</f>
        <v>Wed</v>
      </c>
    </row>
    <row r="193" customFormat="false" ht="15" hidden="false" customHeight="false" outlineLevel="0" collapsed="false">
      <c r="A193" s="37" t="n">
        <v>46120</v>
      </c>
      <c r="B193" s="37" t="n">
        <v>46119</v>
      </c>
      <c r="C193" s="34" t="n">
        <f aca="false">A193-B193</f>
        <v>1</v>
      </c>
      <c r="D193" s="22" t="s">
        <v>81</v>
      </c>
      <c r="E193" s="22" t="s">
        <v>179</v>
      </c>
      <c r="F193" s="22" t="s">
        <v>151</v>
      </c>
      <c r="G193" s="22" t="s">
        <v>152</v>
      </c>
      <c r="H193" s="22" t="s">
        <v>146</v>
      </c>
      <c r="I193" s="22" t="s">
        <v>147</v>
      </c>
      <c r="J193" s="42" t="n">
        <v>8</v>
      </c>
      <c r="K193" s="42" t="n">
        <v>0.96</v>
      </c>
      <c r="L193" s="42" t="n">
        <v>0.96</v>
      </c>
      <c r="M193" s="42" t="n">
        <v>0</v>
      </c>
      <c r="N193" s="42" t="n">
        <v>0</v>
      </c>
      <c r="O193" s="22" t="str">
        <f aca="false">TEXT(A193,"ddd")</f>
        <v>Wed</v>
      </c>
    </row>
    <row r="194" customFormat="false" ht="15" hidden="false" customHeight="false" outlineLevel="0" collapsed="false">
      <c r="A194" s="37" t="n">
        <v>46121</v>
      </c>
      <c r="B194" s="37" t="n">
        <v>46108</v>
      </c>
      <c r="C194" s="34" t="n">
        <f aca="false">A194-B194</f>
        <v>13</v>
      </c>
      <c r="D194" s="22" t="s">
        <v>81</v>
      </c>
      <c r="E194" s="22" t="s">
        <v>161</v>
      </c>
      <c r="F194" s="22" t="s">
        <v>159</v>
      </c>
      <c r="G194" s="22" t="s">
        <v>244</v>
      </c>
      <c r="H194" s="22" t="s">
        <v>146</v>
      </c>
      <c r="I194" s="22" t="s">
        <v>147</v>
      </c>
      <c r="J194" s="42" t="n">
        <v>14</v>
      </c>
      <c r="K194" s="42" t="n">
        <v>1.24</v>
      </c>
      <c r="L194" s="42" t="n">
        <v>1.68</v>
      </c>
      <c r="M194" s="42" t="n">
        <v>0</v>
      </c>
      <c r="N194" s="42" t="n">
        <v>0</v>
      </c>
      <c r="O194" s="22" t="str">
        <f aca="false">TEXT(A194,"ddd")</f>
        <v>Thu</v>
      </c>
    </row>
    <row r="195" customFormat="false" ht="15" hidden="false" customHeight="false" outlineLevel="0" collapsed="false">
      <c r="A195" s="37" t="n">
        <v>46121</v>
      </c>
      <c r="B195" s="37" t="n">
        <v>46117</v>
      </c>
      <c r="C195" s="34" t="n">
        <f aca="false">A195-B195</f>
        <v>4</v>
      </c>
      <c r="D195" s="22" t="s">
        <v>81</v>
      </c>
      <c r="E195" s="22" t="s">
        <v>90</v>
      </c>
      <c r="F195" s="22" t="s">
        <v>149</v>
      </c>
      <c r="G195" s="22" t="s">
        <v>219</v>
      </c>
      <c r="H195" s="22" t="s">
        <v>146</v>
      </c>
      <c r="I195" s="22" t="s">
        <v>147</v>
      </c>
      <c r="J195" s="42" t="n">
        <v>27</v>
      </c>
      <c r="K195" s="42" t="n">
        <v>1.62</v>
      </c>
      <c r="L195" s="42" t="n">
        <v>0</v>
      </c>
      <c r="M195" s="42" t="n">
        <v>0</v>
      </c>
      <c r="N195" s="42" t="n">
        <v>0</v>
      </c>
      <c r="O195" s="22" t="str">
        <f aca="false">TEXT(A195,"ddd")</f>
        <v>Thu</v>
      </c>
    </row>
    <row r="196" customFormat="false" ht="15" hidden="false" customHeight="false" outlineLevel="0" collapsed="false">
      <c r="A196" s="37" t="n">
        <v>46121</v>
      </c>
      <c r="B196" s="37" t="n">
        <v>46117</v>
      </c>
      <c r="C196" s="34" t="n">
        <f aca="false">A196-B196</f>
        <v>4</v>
      </c>
      <c r="D196" s="22" t="s">
        <v>85</v>
      </c>
      <c r="E196" s="22" t="s">
        <v>251</v>
      </c>
      <c r="F196" s="22" t="s">
        <v>252</v>
      </c>
      <c r="G196" s="22" t="s">
        <v>156</v>
      </c>
      <c r="H196" s="22" t="s">
        <v>146</v>
      </c>
      <c r="I196" s="22" t="s">
        <v>147</v>
      </c>
      <c r="J196" s="42" t="n">
        <v>15</v>
      </c>
      <c r="K196" s="42" t="n">
        <v>1.01</v>
      </c>
      <c r="L196" s="42" t="n">
        <v>0</v>
      </c>
      <c r="M196" s="42" t="n">
        <v>0</v>
      </c>
      <c r="N196" s="42" t="n">
        <v>0</v>
      </c>
      <c r="O196" s="22" t="str">
        <f aca="false">TEXT(A196,"ddd")</f>
        <v>Thu</v>
      </c>
    </row>
    <row r="197" customFormat="false" ht="15" hidden="false" customHeight="false" outlineLevel="0" collapsed="false">
      <c r="A197" s="37" t="n">
        <v>46121</v>
      </c>
      <c r="B197" s="37" t="n">
        <v>46080</v>
      </c>
      <c r="C197" s="34" t="n">
        <f aca="false">A197-B197</f>
        <v>41</v>
      </c>
      <c r="D197" s="22" t="s">
        <v>81</v>
      </c>
      <c r="E197" s="22" t="s">
        <v>143</v>
      </c>
      <c r="F197" s="22" t="s">
        <v>149</v>
      </c>
      <c r="G197" s="22" t="s">
        <v>187</v>
      </c>
      <c r="H197" s="22" t="s">
        <v>146</v>
      </c>
      <c r="I197" s="22" t="s">
        <v>147</v>
      </c>
      <c r="J197" s="42" t="n">
        <v>16</v>
      </c>
      <c r="K197" s="42" t="n">
        <v>1.34</v>
      </c>
      <c r="L197" s="42" t="n">
        <v>0</v>
      </c>
      <c r="M197" s="42" t="n">
        <v>0</v>
      </c>
      <c r="N197" s="42" t="n">
        <v>0</v>
      </c>
      <c r="O197" s="22" t="str">
        <f aca="false">TEXT(A197,"ddd")</f>
        <v>Thu</v>
      </c>
    </row>
    <row r="198" customFormat="false" ht="15" hidden="false" customHeight="false" outlineLevel="0" collapsed="false">
      <c r="A198" s="37" t="n">
        <v>46121</v>
      </c>
      <c r="B198" s="37" t="n">
        <v>46086</v>
      </c>
      <c r="C198" s="34" t="n">
        <f aca="false">A198-B198</f>
        <v>35</v>
      </c>
      <c r="D198" s="22" t="s">
        <v>81</v>
      </c>
      <c r="E198" s="22" t="s">
        <v>161</v>
      </c>
      <c r="F198" s="22" t="s">
        <v>149</v>
      </c>
      <c r="G198" s="22" t="s">
        <v>175</v>
      </c>
      <c r="H198" s="22" t="s">
        <v>146</v>
      </c>
      <c r="I198" s="22" t="s">
        <v>147</v>
      </c>
      <c r="J198" s="42" t="n">
        <v>12</v>
      </c>
      <c r="K198" s="42" t="n">
        <v>1.24</v>
      </c>
      <c r="L198" s="42" t="n">
        <v>0</v>
      </c>
      <c r="M198" s="42" t="n">
        <v>0</v>
      </c>
      <c r="N198" s="42" t="n">
        <v>0</v>
      </c>
      <c r="O198" s="22" t="str">
        <f aca="false">TEXT(A198,"ddd")</f>
        <v>Thu</v>
      </c>
    </row>
    <row r="199" customFormat="false" ht="15" hidden="false" customHeight="false" outlineLevel="0" collapsed="false">
      <c r="A199" s="37" t="n">
        <v>46121</v>
      </c>
      <c r="B199" s="37" t="n">
        <v>46080</v>
      </c>
      <c r="C199" s="34" t="n">
        <f aca="false">A199-B199</f>
        <v>41</v>
      </c>
      <c r="D199" s="22" t="s">
        <v>81</v>
      </c>
      <c r="E199" s="22" t="s">
        <v>253</v>
      </c>
      <c r="F199" s="22" t="s">
        <v>159</v>
      </c>
      <c r="G199" s="22" t="s">
        <v>167</v>
      </c>
      <c r="H199" s="22" t="s">
        <v>146</v>
      </c>
      <c r="I199" s="22" t="s">
        <v>147</v>
      </c>
      <c r="J199" s="42" t="n">
        <v>7</v>
      </c>
      <c r="K199" s="42" t="n">
        <v>0.77</v>
      </c>
      <c r="L199" s="42" t="n">
        <v>0.56</v>
      </c>
      <c r="M199" s="42" t="n">
        <v>0</v>
      </c>
      <c r="N199" s="42" t="n">
        <v>0</v>
      </c>
      <c r="O199" s="22" t="str">
        <f aca="false">TEXT(A199,"ddd")</f>
        <v>Thu</v>
      </c>
    </row>
    <row r="200" customFormat="false" ht="15" hidden="false" customHeight="false" outlineLevel="0" collapsed="false">
      <c r="A200" s="37" t="n">
        <v>46121</v>
      </c>
      <c r="B200" s="37" t="n">
        <v>46119</v>
      </c>
      <c r="C200" s="34" t="n">
        <f aca="false">A200-B200</f>
        <v>2</v>
      </c>
      <c r="D200" s="22" t="s">
        <v>85</v>
      </c>
      <c r="E200" s="22" t="s">
        <v>143</v>
      </c>
      <c r="F200" s="22" t="s">
        <v>232</v>
      </c>
      <c r="G200" s="22" t="s">
        <v>192</v>
      </c>
      <c r="H200" s="22" t="s">
        <v>146</v>
      </c>
      <c r="I200" s="22" t="s">
        <v>147</v>
      </c>
      <c r="J200" s="42" t="n">
        <v>14</v>
      </c>
      <c r="K200" s="42" t="n">
        <v>1.27</v>
      </c>
      <c r="L200" s="42" t="n">
        <v>0</v>
      </c>
      <c r="M200" s="42" t="n">
        <v>0</v>
      </c>
      <c r="N200" s="42" t="n">
        <v>0</v>
      </c>
      <c r="O200" s="22" t="str">
        <f aca="false">TEXT(A200,"ddd")</f>
        <v>Thu</v>
      </c>
    </row>
    <row r="201" customFormat="false" ht="15" hidden="false" customHeight="false" outlineLevel="0" collapsed="false">
      <c r="A201" s="37" t="n">
        <v>46121</v>
      </c>
      <c r="B201" s="37" t="n">
        <v>46121</v>
      </c>
      <c r="C201" s="34" t="n">
        <f aca="false">A201-B201</f>
        <v>0</v>
      </c>
      <c r="D201" s="22" t="s">
        <v>81</v>
      </c>
      <c r="E201" s="22" t="s">
        <v>86</v>
      </c>
      <c r="F201" s="22" t="s">
        <v>159</v>
      </c>
      <c r="G201" s="22" t="s">
        <v>152</v>
      </c>
      <c r="H201" s="22" t="s">
        <v>146</v>
      </c>
      <c r="I201" s="22" t="s">
        <v>147</v>
      </c>
      <c r="J201" s="42" t="n">
        <v>12</v>
      </c>
      <c r="K201" s="42" t="n">
        <v>1.1</v>
      </c>
      <c r="L201" s="42" t="n">
        <v>0</v>
      </c>
      <c r="M201" s="42" t="n">
        <v>0</v>
      </c>
      <c r="N201" s="42" t="n">
        <v>0</v>
      </c>
      <c r="O201" s="22" t="str">
        <f aca="false">TEXT(A201,"ddd")</f>
        <v>Thu</v>
      </c>
    </row>
    <row r="202" customFormat="false" ht="15" hidden="false" customHeight="false" outlineLevel="0" collapsed="false">
      <c r="A202" s="37" t="n">
        <v>46121</v>
      </c>
      <c r="B202" s="37" t="n">
        <v>46119</v>
      </c>
      <c r="C202" s="34" t="n">
        <f aca="false">A202-B202</f>
        <v>2</v>
      </c>
      <c r="D202" s="22" t="s">
        <v>85</v>
      </c>
      <c r="E202" s="22" t="s">
        <v>206</v>
      </c>
      <c r="F202" s="22" t="s">
        <v>183</v>
      </c>
      <c r="G202" s="22" t="s">
        <v>152</v>
      </c>
      <c r="H202" s="22" t="s">
        <v>146</v>
      </c>
      <c r="I202" s="22" t="s">
        <v>147</v>
      </c>
      <c r="J202" s="42" t="n">
        <v>13</v>
      </c>
      <c r="K202" s="42" t="n">
        <v>1.25</v>
      </c>
      <c r="L202" s="42" t="n">
        <v>1.56</v>
      </c>
      <c r="M202" s="42" t="n">
        <v>25.6</v>
      </c>
      <c r="N202" s="42" t="n">
        <v>15.41</v>
      </c>
      <c r="O202" s="22" t="str">
        <f aca="false">TEXT(A202,"ddd")</f>
        <v>Thu</v>
      </c>
    </row>
    <row r="203" customFormat="false" ht="15" hidden="false" customHeight="false" outlineLevel="0" collapsed="false">
      <c r="A203" s="37" t="n">
        <v>46121</v>
      </c>
      <c r="B203" s="37" t="n">
        <v>46112</v>
      </c>
      <c r="C203" s="34" t="n">
        <f aca="false">A203-B203</f>
        <v>9</v>
      </c>
      <c r="D203" s="22" t="s">
        <v>81</v>
      </c>
      <c r="E203" s="22" t="s">
        <v>94</v>
      </c>
      <c r="F203" s="22" t="s">
        <v>149</v>
      </c>
      <c r="G203" s="22" t="s">
        <v>162</v>
      </c>
      <c r="H203" s="22" t="s">
        <v>146</v>
      </c>
      <c r="I203" s="22" t="s">
        <v>147</v>
      </c>
      <c r="J203" s="42" t="n">
        <v>15</v>
      </c>
      <c r="K203" s="42" t="n">
        <v>1.03</v>
      </c>
      <c r="L203" s="42" t="n">
        <v>0</v>
      </c>
      <c r="M203" s="42" t="n">
        <v>0</v>
      </c>
      <c r="N203" s="42" t="n">
        <v>0</v>
      </c>
      <c r="O203" s="22" t="str">
        <f aca="false">TEXT(A203,"ddd")</f>
        <v>Thu</v>
      </c>
    </row>
    <row r="204" customFormat="false" ht="15" hidden="false" customHeight="false" outlineLevel="0" collapsed="false">
      <c r="A204" s="37" t="n">
        <v>46121</v>
      </c>
      <c r="B204" s="37" t="n">
        <v>46117</v>
      </c>
      <c r="C204" s="34" t="n">
        <f aca="false">A204-B204</f>
        <v>4</v>
      </c>
      <c r="D204" s="22" t="s">
        <v>81</v>
      </c>
      <c r="E204" s="22" t="s">
        <v>143</v>
      </c>
      <c r="F204" s="22" t="s">
        <v>149</v>
      </c>
      <c r="G204" s="22" t="s">
        <v>152</v>
      </c>
      <c r="H204" s="22" t="s">
        <v>146</v>
      </c>
      <c r="I204" s="22" t="s">
        <v>147</v>
      </c>
      <c r="J204" s="42" t="n">
        <v>9</v>
      </c>
      <c r="K204" s="42" t="n">
        <v>0.97</v>
      </c>
      <c r="L204" s="42" t="n">
        <v>1.08</v>
      </c>
      <c r="M204" s="42" t="n">
        <v>0</v>
      </c>
      <c r="N204" s="42" t="n">
        <v>0</v>
      </c>
      <c r="O204" s="22" t="str">
        <f aca="false">TEXT(A204,"ddd")</f>
        <v>Thu</v>
      </c>
    </row>
    <row r="205" customFormat="false" ht="15" hidden="false" customHeight="false" outlineLevel="0" collapsed="false">
      <c r="A205" s="37" t="n">
        <v>46121</v>
      </c>
      <c r="B205" s="37" t="n">
        <v>46121</v>
      </c>
      <c r="C205" s="34" t="n">
        <f aca="false">A205-B205</f>
        <v>0</v>
      </c>
      <c r="D205" s="22" t="s">
        <v>81</v>
      </c>
      <c r="E205" s="22" t="s">
        <v>143</v>
      </c>
      <c r="F205" s="22" t="s">
        <v>144</v>
      </c>
      <c r="G205" s="22" t="s">
        <v>254</v>
      </c>
      <c r="H205" s="22" t="s">
        <v>146</v>
      </c>
      <c r="I205" s="22" t="s">
        <v>147</v>
      </c>
      <c r="J205" s="42" t="n">
        <v>11</v>
      </c>
      <c r="K205" s="42" t="n">
        <v>0.88</v>
      </c>
      <c r="L205" s="42" t="n">
        <v>0</v>
      </c>
      <c r="M205" s="42" t="n">
        <v>14.24</v>
      </c>
      <c r="N205" s="42" t="n">
        <v>4.12</v>
      </c>
      <c r="O205" s="22" t="str">
        <f aca="false">TEXT(A205,"ddd")</f>
        <v>Thu</v>
      </c>
    </row>
    <row r="206" customFormat="false" ht="15" hidden="false" customHeight="false" outlineLevel="0" collapsed="false">
      <c r="A206" s="37" t="n">
        <v>46121</v>
      </c>
      <c r="B206" s="37" t="n">
        <v>46120</v>
      </c>
      <c r="C206" s="34" t="n">
        <f aca="false">A206-B206</f>
        <v>1</v>
      </c>
      <c r="D206" s="22" t="s">
        <v>81</v>
      </c>
      <c r="E206" s="22" t="s">
        <v>143</v>
      </c>
      <c r="F206" s="22" t="s">
        <v>159</v>
      </c>
      <c r="G206" s="22" t="s">
        <v>226</v>
      </c>
      <c r="H206" s="22" t="s">
        <v>146</v>
      </c>
      <c r="I206" s="22" t="s">
        <v>147</v>
      </c>
      <c r="J206" s="42" t="n">
        <v>14</v>
      </c>
      <c r="K206" s="42" t="n">
        <v>1.17</v>
      </c>
      <c r="L206" s="42" t="n">
        <v>1.68</v>
      </c>
      <c r="M206" s="42" t="n">
        <v>0</v>
      </c>
      <c r="N206" s="42" t="n">
        <v>0</v>
      </c>
      <c r="O206" s="22" t="str">
        <f aca="false">TEXT(A206,"ddd")</f>
        <v>Thu</v>
      </c>
    </row>
    <row r="207" customFormat="false" ht="15" hidden="false" customHeight="false" outlineLevel="0" collapsed="false">
      <c r="A207" s="37" t="n">
        <v>46122</v>
      </c>
      <c r="B207" s="37" t="n">
        <v>46117</v>
      </c>
      <c r="C207" s="34" t="n">
        <f aca="false">A207-B207</f>
        <v>5</v>
      </c>
      <c r="D207" s="22" t="s">
        <v>81</v>
      </c>
      <c r="E207" s="22" t="s">
        <v>231</v>
      </c>
      <c r="F207" s="22" t="s">
        <v>149</v>
      </c>
      <c r="G207" s="22" t="s">
        <v>175</v>
      </c>
      <c r="H207" s="22" t="s">
        <v>146</v>
      </c>
      <c r="I207" s="22" t="s">
        <v>147</v>
      </c>
      <c r="J207" s="42" t="n">
        <v>7.5</v>
      </c>
      <c r="K207" s="42" t="n">
        <v>1.08</v>
      </c>
      <c r="L207" s="42" t="n">
        <v>0.9</v>
      </c>
      <c r="M207" s="42" t="n">
        <v>0</v>
      </c>
      <c r="N207" s="42" t="n">
        <v>0</v>
      </c>
      <c r="O207" s="22" t="str">
        <f aca="false">TEXT(A207,"ddd")</f>
        <v>Fri</v>
      </c>
    </row>
    <row r="208" customFormat="false" ht="15" hidden="false" customHeight="false" outlineLevel="0" collapsed="false">
      <c r="A208" s="37" t="n">
        <v>46122</v>
      </c>
      <c r="B208" s="37" t="n">
        <v>46095</v>
      </c>
      <c r="C208" s="34" t="n">
        <f aca="false">A208-B208</f>
        <v>27</v>
      </c>
      <c r="D208" s="22" t="s">
        <v>89</v>
      </c>
      <c r="E208" s="22" t="s">
        <v>143</v>
      </c>
      <c r="F208" s="22" t="s">
        <v>144</v>
      </c>
      <c r="G208" s="22" t="s">
        <v>219</v>
      </c>
      <c r="H208" s="22" t="s">
        <v>146</v>
      </c>
      <c r="I208" s="22" t="s">
        <v>147</v>
      </c>
      <c r="J208" s="42" t="n">
        <v>12</v>
      </c>
      <c r="K208" s="42" t="n">
        <v>1.23</v>
      </c>
      <c r="L208" s="42" t="n">
        <v>0</v>
      </c>
      <c r="M208" s="42" t="n">
        <v>0</v>
      </c>
      <c r="N208" s="42" t="n">
        <v>0</v>
      </c>
      <c r="O208" s="22" t="str">
        <f aca="false">TEXT(A208,"ddd")</f>
        <v>Fri</v>
      </c>
    </row>
    <row r="209" customFormat="false" ht="15" hidden="false" customHeight="false" outlineLevel="0" collapsed="false">
      <c r="A209" s="37" t="n">
        <v>46122</v>
      </c>
      <c r="B209" s="37" t="n">
        <v>46122</v>
      </c>
      <c r="C209" s="34" t="n">
        <f aca="false">A209-B209</f>
        <v>0</v>
      </c>
      <c r="D209" s="22" t="s">
        <v>81</v>
      </c>
      <c r="E209" s="22" t="s">
        <v>143</v>
      </c>
      <c r="F209" s="22" t="s">
        <v>159</v>
      </c>
      <c r="G209" s="22" t="s">
        <v>162</v>
      </c>
      <c r="H209" s="22" t="s">
        <v>146</v>
      </c>
      <c r="I209" s="22" t="s">
        <v>147</v>
      </c>
      <c r="J209" s="42" t="n">
        <v>14.4</v>
      </c>
      <c r="K209" s="42" t="n">
        <v>1.02</v>
      </c>
      <c r="L209" s="42" t="n">
        <v>0</v>
      </c>
      <c r="M209" s="42" t="n">
        <v>0</v>
      </c>
      <c r="N209" s="42" t="n">
        <v>0</v>
      </c>
      <c r="O209" s="22" t="str">
        <f aca="false">TEXT(A209,"ddd")</f>
        <v>Fri</v>
      </c>
    </row>
    <row r="210" customFormat="false" ht="15" hidden="false" customHeight="false" outlineLevel="0" collapsed="false">
      <c r="A210" s="37" t="n">
        <v>46122</v>
      </c>
      <c r="B210" s="37" t="n">
        <v>46119</v>
      </c>
      <c r="C210" s="34" t="n">
        <f aca="false">A210-B210</f>
        <v>3</v>
      </c>
      <c r="D210" s="22" t="s">
        <v>85</v>
      </c>
      <c r="E210" s="22" t="s">
        <v>255</v>
      </c>
      <c r="F210" s="22" t="s">
        <v>159</v>
      </c>
      <c r="G210" s="22" t="s">
        <v>154</v>
      </c>
      <c r="H210" s="22" t="s">
        <v>146</v>
      </c>
      <c r="I210" s="22" t="s">
        <v>147</v>
      </c>
      <c r="J210" s="42" t="n">
        <v>14</v>
      </c>
      <c r="K210" s="42" t="n">
        <v>1.3</v>
      </c>
      <c r="L210" s="42" t="n">
        <v>1.68</v>
      </c>
      <c r="M210" s="42" t="n">
        <v>0</v>
      </c>
      <c r="N210" s="42" t="n">
        <v>0</v>
      </c>
      <c r="O210" s="22" t="str">
        <f aca="false">TEXT(A210,"ddd")</f>
        <v>Fri</v>
      </c>
    </row>
    <row r="211" customFormat="false" ht="15" hidden="false" customHeight="false" outlineLevel="0" collapsed="false">
      <c r="A211" s="37" t="n">
        <v>46123</v>
      </c>
      <c r="B211" s="37" t="n">
        <v>46119</v>
      </c>
      <c r="C211" s="34" t="n">
        <f aca="false">A211-B211</f>
        <v>4</v>
      </c>
      <c r="D211" s="22" t="s">
        <v>81</v>
      </c>
      <c r="E211" s="22" t="s">
        <v>143</v>
      </c>
      <c r="F211" s="22" t="s">
        <v>144</v>
      </c>
      <c r="G211" s="22" t="s">
        <v>165</v>
      </c>
      <c r="H211" s="22" t="s">
        <v>146</v>
      </c>
      <c r="I211" s="22" t="s">
        <v>147</v>
      </c>
      <c r="J211" s="42" t="n">
        <v>14</v>
      </c>
      <c r="K211" s="42" t="n">
        <v>1.18</v>
      </c>
      <c r="L211" s="42" t="n">
        <v>0</v>
      </c>
      <c r="M211" s="42" t="n">
        <v>0</v>
      </c>
      <c r="N211" s="42" t="n">
        <v>0</v>
      </c>
      <c r="O211" s="22" t="str">
        <f aca="false">TEXT(A211,"ddd")</f>
        <v>Sat</v>
      </c>
    </row>
    <row r="212" customFormat="false" ht="15" hidden="false" customHeight="false" outlineLevel="0" collapsed="false">
      <c r="A212" s="37" t="n">
        <v>46123</v>
      </c>
      <c r="B212" s="37" t="n">
        <v>46111</v>
      </c>
      <c r="C212" s="34" t="n">
        <f aca="false">A212-B212</f>
        <v>12</v>
      </c>
      <c r="D212" s="22" t="s">
        <v>81</v>
      </c>
      <c r="E212" s="22" t="s">
        <v>221</v>
      </c>
      <c r="F212" s="22" t="s">
        <v>149</v>
      </c>
      <c r="G212" s="22" t="s">
        <v>162</v>
      </c>
      <c r="H212" s="22" t="s">
        <v>146</v>
      </c>
      <c r="I212" s="22" t="s">
        <v>147</v>
      </c>
      <c r="J212" s="42" t="n">
        <v>13</v>
      </c>
      <c r="K212" s="42" t="n">
        <v>0.94</v>
      </c>
      <c r="L212" s="42" t="n">
        <v>0</v>
      </c>
      <c r="M212" s="42" t="n">
        <v>0</v>
      </c>
      <c r="N212" s="42" t="n">
        <v>0</v>
      </c>
      <c r="O212" s="22" t="str">
        <f aca="false">TEXT(A212,"ddd")</f>
        <v>Sat</v>
      </c>
    </row>
    <row r="213" customFormat="false" ht="15" hidden="false" customHeight="false" outlineLevel="0" collapsed="false">
      <c r="A213" s="37" t="n">
        <v>46124</v>
      </c>
      <c r="B213" s="37" t="n">
        <v>46119</v>
      </c>
      <c r="C213" s="34" t="n">
        <f aca="false">A213-B213</f>
        <v>5</v>
      </c>
      <c r="D213" s="22" t="s">
        <v>81</v>
      </c>
      <c r="E213" s="22" t="s">
        <v>143</v>
      </c>
      <c r="F213" s="22" t="s">
        <v>149</v>
      </c>
      <c r="G213" s="22" t="s">
        <v>152</v>
      </c>
      <c r="H213" s="22" t="s">
        <v>146</v>
      </c>
      <c r="I213" s="22" t="s">
        <v>147</v>
      </c>
      <c r="J213" s="42" t="n">
        <v>12</v>
      </c>
      <c r="K213" s="42" t="n">
        <v>1.1</v>
      </c>
      <c r="L213" s="42" t="n">
        <v>0</v>
      </c>
      <c r="M213" s="42" t="n">
        <v>0</v>
      </c>
      <c r="N213" s="42" t="n">
        <v>0</v>
      </c>
      <c r="O213" s="22" t="str">
        <f aca="false">TEXT(A213,"ddd")</f>
        <v>Sun</v>
      </c>
    </row>
    <row r="214" customFormat="false" ht="15" hidden="false" customHeight="false" outlineLevel="0" collapsed="false">
      <c r="A214" s="37" t="n">
        <v>46124</v>
      </c>
      <c r="B214" s="37" t="n">
        <v>46101</v>
      </c>
      <c r="C214" s="34" t="n">
        <f aca="false">A214-B214</f>
        <v>23</v>
      </c>
      <c r="D214" s="22" t="s">
        <v>81</v>
      </c>
      <c r="E214" s="22" t="s">
        <v>256</v>
      </c>
      <c r="F214" s="22" t="s">
        <v>144</v>
      </c>
      <c r="G214" s="22" t="s">
        <v>175</v>
      </c>
      <c r="H214" s="22" t="s">
        <v>146</v>
      </c>
      <c r="I214" s="22" t="s">
        <v>147</v>
      </c>
      <c r="J214" s="42" t="n">
        <v>7.5</v>
      </c>
      <c r="K214" s="42" t="n">
        <v>0.95</v>
      </c>
      <c r="L214" s="42" t="n">
        <v>0.6</v>
      </c>
      <c r="M214" s="42" t="n">
        <v>0</v>
      </c>
      <c r="N214" s="42" t="n">
        <v>0</v>
      </c>
      <c r="O214" s="22" t="str">
        <f aca="false">TEXT(A214,"ddd")</f>
        <v>Sun</v>
      </c>
    </row>
    <row r="215" customFormat="false" ht="15" hidden="false" customHeight="false" outlineLevel="0" collapsed="false">
      <c r="A215" s="37" t="n">
        <v>46124</v>
      </c>
      <c r="B215" s="37" t="n">
        <v>46122</v>
      </c>
      <c r="C215" s="34" t="n">
        <f aca="false">A215-B215</f>
        <v>2</v>
      </c>
      <c r="D215" s="22" t="s">
        <v>89</v>
      </c>
      <c r="E215" s="22" t="s">
        <v>143</v>
      </c>
      <c r="F215" s="22" t="s">
        <v>151</v>
      </c>
      <c r="G215" s="22" t="s">
        <v>152</v>
      </c>
      <c r="H215" s="22" t="s">
        <v>146</v>
      </c>
      <c r="I215" s="22" t="s">
        <v>147</v>
      </c>
      <c r="J215" s="42" t="n">
        <v>16</v>
      </c>
      <c r="K215" s="42" t="n">
        <v>1.36</v>
      </c>
      <c r="L215" s="42" t="n">
        <v>0</v>
      </c>
      <c r="M215" s="42" t="n">
        <v>0</v>
      </c>
      <c r="N215" s="42" t="n">
        <v>0</v>
      </c>
      <c r="O215" s="22" t="str">
        <f aca="false">TEXT(A215,"ddd")</f>
        <v>Sun</v>
      </c>
    </row>
    <row r="216" customFormat="false" ht="15" hidden="false" customHeight="false" outlineLevel="0" collapsed="false">
      <c r="A216" s="37" t="n">
        <v>46124</v>
      </c>
      <c r="B216" s="37" t="n">
        <v>46105</v>
      </c>
      <c r="C216" s="34" t="n">
        <f aca="false">A216-B216</f>
        <v>19</v>
      </c>
      <c r="D216" s="22" t="s">
        <v>81</v>
      </c>
      <c r="E216" s="22" t="s">
        <v>86</v>
      </c>
      <c r="F216" s="22" t="s">
        <v>149</v>
      </c>
      <c r="G216" s="22" t="s">
        <v>162</v>
      </c>
      <c r="H216" s="22" t="s">
        <v>146</v>
      </c>
      <c r="I216" s="22" t="s">
        <v>147</v>
      </c>
      <c r="J216" s="42" t="n">
        <v>12</v>
      </c>
      <c r="K216" s="42" t="n">
        <v>0.91</v>
      </c>
      <c r="L216" s="42" t="n">
        <v>1.44</v>
      </c>
      <c r="M216" s="42" t="n">
        <v>0</v>
      </c>
      <c r="N216" s="42" t="n">
        <v>0</v>
      </c>
      <c r="O216" s="22" t="str">
        <f aca="false">TEXT(A216,"ddd")</f>
        <v>Sun</v>
      </c>
    </row>
    <row r="217" customFormat="false" ht="15" hidden="false" customHeight="false" outlineLevel="0" collapsed="false">
      <c r="A217" s="37" t="n">
        <v>46124</v>
      </c>
      <c r="B217" s="37" t="n">
        <v>46117</v>
      </c>
      <c r="C217" s="34" t="n">
        <f aca="false">A217-B217</f>
        <v>7</v>
      </c>
      <c r="D217" s="22" t="s">
        <v>89</v>
      </c>
      <c r="E217" s="22" t="s">
        <v>221</v>
      </c>
      <c r="F217" s="22" t="s">
        <v>149</v>
      </c>
      <c r="G217" s="22" t="s">
        <v>223</v>
      </c>
      <c r="H217" s="22" t="s">
        <v>146</v>
      </c>
      <c r="I217" s="22" t="s">
        <v>147</v>
      </c>
      <c r="J217" s="42" t="n">
        <v>11</v>
      </c>
      <c r="K217" s="42" t="n">
        <v>1.14</v>
      </c>
      <c r="L217" s="42" t="n">
        <v>1.32</v>
      </c>
      <c r="M217" s="42" t="n">
        <v>0</v>
      </c>
      <c r="N217" s="42" t="n">
        <v>0</v>
      </c>
      <c r="O217" s="22" t="str">
        <f aca="false">TEXT(A217,"ddd")</f>
        <v>Sun</v>
      </c>
    </row>
    <row r="218" customFormat="false" ht="15" hidden="false" customHeight="false" outlineLevel="0" collapsed="false">
      <c r="A218" s="37" t="n">
        <v>46125</v>
      </c>
      <c r="B218" s="37" t="n">
        <v>46094</v>
      </c>
      <c r="C218" s="34" t="n">
        <f aca="false">A218-B218</f>
        <v>31</v>
      </c>
      <c r="D218" s="22" t="s">
        <v>81</v>
      </c>
      <c r="E218" s="22" t="s">
        <v>143</v>
      </c>
      <c r="F218" s="22" t="s">
        <v>149</v>
      </c>
      <c r="G218" s="22" t="s">
        <v>171</v>
      </c>
      <c r="H218" s="22" t="s">
        <v>147</v>
      </c>
      <c r="I218" s="22" t="s">
        <v>147</v>
      </c>
      <c r="J218" s="42" t="n">
        <v>6.3</v>
      </c>
      <c r="K218" s="42" t="n">
        <v>1.53</v>
      </c>
      <c r="L218" s="42" t="n">
        <v>0</v>
      </c>
      <c r="M218" s="42" t="n">
        <v>0</v>
      </c>
      <c r="N218" s="42" t="n">
        <v>0</v>
      </c>
      <c r="O218" s="22" t="str">
        <f aca="false">TEXT(A218,"ddd")</f>
        <v>Mon</v>
      </c>
    </row>
    <row r="219" customFormat="false" ht="15" hidden="false" customHeight="false" outlineLevel="0" collapsed="false">
      <c r="A219" s="37" t="n">
        <v>46125</v>
      </c>
      <c r="B219" s="37" t="n">
        <v>46101</v>
      </c>
      <c r="C219" s="34" t="n">
        <f aca="false">A219-B219</f>
        <v>24</v>
      </c>
      <c r="D219" s="22" t="s">
        <v>81</v>
      </c>
      <c r="E219" s="22" t="s">
        <v>143</v>
      </c>
      <c r="F219" s="22" t="s">
        <v>144</v>
      </c>
      <c r="G219" s="22" t="s">
        <v>171</v>
      </c>
      <c r="H219" s="22" t="s">
        <v>147</v>
      </c>
      <c r="I219" s="22" t="s">
        <v>146</v>
      </c>
      <c r="J219" s="42" t="n">
        <v>7.11</v>
      </c>
      <c r="K219" s="42" t="n">
        <v>0</v>
      </c>
      <c r="L219" s="42" t="n">
        <v>0</v>
      </c>
      <c r="M219" s="42" t="n">
        <v>0</v>
      </c>
      <c r="N219" s="42" t="n">
        <v>0</v>
      </c>
      <c r="O219" s="22" t="str">
        <f aca="false">TEXT(A219,"ddd")</f>
        <v>Mon</v>
      </c>
    </row>
    <row r="220" customFormat="false" ht="15" hidden="false" customHeight="false" outlineLevel="0" collapsed="false">
      <c r="A220" s="37" t="n">
        <v>46125</v>
      </c>
      <c r="B220" s="37" t="n">
        <v>46114</v>
      </c>
      <c r="C220" s="34" t="n">
        <f aca="false">A220-B220</f>
        <v>11</v>
      </c>
      <c r="D220" s="22" t="s">
        <v>81</v>
      </c>
      <c r="E220" s="22" t="s">
        <v>143</v>
      </c>
      <c r="F220" s="22" t="s">
        <v>149</v>
      </c>
      <c r="G220" s="22" t="s">
        <v>171</v>
      </c>
      <c r="H220" s="22" t="s">
        <v>147</v>
      </c>
      <c r="I220" s="22" t="s">
        <v>146</v>
      </c>
      <c r="J220" s="42" t="n">
        <v>5.4</v>
      </c>
      <c r="K220" s="42" t="n">
        <v>0</v>
      </c>
      <c r="L220" s="42" t="n">
        <v>0</v>
      </c>
      <c r="M220" s="42" t="n">
        <v>0</v>
      </c>
      <c r="N220" s="42" t="n">
        <v>0</v>
      </c>
      <c r="O220" s="22" t="str">
        <f aca="false">TEXT(A220,"ddd")</f>
        <v>Mon</v>
      </c>
    </row>
    <row r="221" customFormat="false" ht="15" hidden="false" customHeight="false" outlineLevel="0" collapsed="false">
      <c r="A221" s="37" t="n">
        <v>46125</v>
      </c>
      <c r="B221" s="37" t="n">
        <v>46124</v>
      </c>
      <c r="C221" s="34" t="n">
        <f aca="false">A221-B221</f>
        <v>1</v>
      </c>
      <c r="D221" s="22" t="s">
        <v>81</v>
      </c>
      <c r="E221" s="22" t="s">
        <v>108</v>
      </c>
      <c r="F221" s="22" t="s">
        <v>151</v>
      </c>
      <c r="G221" s="22" t="s">
        <v>257</v>
      </c>
      <c r="H221" s="22" t="s">
        <v>146</v>
      </c>
      <c r="I221" s="22" t="s">
        <v>147</v>
      </c>
      <c r="J221" s="42" t="n">
        <v>20</v>
      </c>
      <c r="K221" s="42" t="n">
        <v>1.36</v>
      </c>
      <c r="L221" s="42" t="n">
        <v>2.4</v>
      </c>
      <c r="M221" s="42" t="n">
        <v>0</v>
      </c>
      <c r="N221" s="42" t="n">
        <v>0</v>
      </c>
      <c r="O221" s="22" t="str">
        <f aca="false">TEXT(A221,"ddd")</f>
        <v>Mon</v>
      </c>
    </row>
    <row r="222" customFormat="false" ht="15" hidden="false" customHeight="false" outlineLevel="0" collapsed="false">
      <c r="A222" s="37" t="n">
        <v>46125</v>
      </c>
      <c r="B222" s="37" t="n">
        <v>46122</v>
      </c>
      <c r="C222" s="34" t="n">
        <f aca="false">A222-B222</f>
        <v>3</v>
      </c>
      <c r="D222" s="22" t="s">
        <v>81</v>
      </c>
      <c r="E222" s="22" t="s">
        <v>103</v>
      </c>
      <c r="F222" s="22" t="s">
        <v>149</v>
      </c>
      <c r="G222" s="22" t="s">
        <v>177</v>
      </c>
      <c r="H222" s="22" t="s">
        <v>146</v>
      </c>
      <c r="I222" s="22" t="s">
        <v>147</v>
      </c>
      <c r="J222" s="42" t="n">
        <v>28</v>
      </c>
      <c r="K222" s="42" t="n">
        <v>1.79</v>
      </c>
      <c r="L222" s="42" t="n">
        <v>3.36</v>
      </c>
      <c r="M222" s="42" t="n">
        <v>0</v>
      </c>
      <c r="N222" s="42" t="n">
        <v>0</v>
      </c>
      <c r="O222" s="22" t="str">
        <f aca="false">TEXT(A222,"ddd")</f>
        <v>Mon</v>
      </c>
    </row>
    <row r="223" customFormat="false" ht="15" hidden="false" customHeight="false" outlineLevel="0" collapsed="false">
      <c r="A223" s="37" t="n">
        <v>46125</v>
      </c>
      <c r="B223" s="37" t="n">
        <v>46112</v>
      </c>
      <c r="C223" s="34" t="n">
        <f aca="false">A223-B223</f>
        <v>13</v>
      </c>
      <c r="D223" s="22" t="s">
        <v>81</v>
      </c>
      <c r="E223" s="22" t="s">
        <v>143</v>
      </c>
      <c r="F223" s="22" t="s">
        <v>151</v>
      </c>
      <c r="G223" s="22" t="s">
        <v>171</v>
      </c>
      <c r="H223" s="22" t="s">
        <v>146</v>
      </c>
      <c r="I223" s="22" t="s">
        <v>147</v>
      </c>
      <c r="J223" s="42" t="n">
        <v>9.75</v>
      </c>
      <c r="K223" s="42" t="n">
        <v>0.97</v>
      </c>
      <c r="L223" s="42" t="n">
        <v>0</v>
      </c>
      <c r="M223" s="42" t="n">
        <v>0</v>
      </c>
      <c r="N223" s="42" t="n">
        <v>0</v>
      </c>
      <c r="O223" s="22" t="str">
        <f aca="false">TEXT(A223,"ddd")</f>
        <v>Mon</v>
      </c>
    </row>
    <row r="224" customFormat="false" ht="15" hidden="false" customHeight="false" outlineLevel="0" collapsed="false">
      <c r="A224" s="37" t="n">
        <v>46125</v>
      </c>
      <c r="B224" s="37" t="n">
        <v>46125</v>
      </c>
      <c r="C224" s="34" t="n">
        <f aca="false">A224-B224</f>
        <v>0</v>
      </c>
      <c r="D224" s="22" t="s">
        <v>85</v>
      </c>
      <c r="E224" s="22" t="s">
        <v>82</v>
      </c>
      <c r="F224" s="22" t="s">
        <v>149</v>
      </c>
      <c r="G224" s="22" t="s">
        <v>171</v>
      </c>
      <c r="H224" s="22" t="s">
        <v>146</v>
      </c>
      <c r="I224" s="22" t="s">
        <v>147</v>
      </c>
      <c r="J224" s="42" t="n">
        <v>12</v>
      </c>
      <c r="K224" s="42" t="n">
        <v>1.06</v>
      </c>
      <c r="L224" s="42" t="n">
        <v>0</v>
      </c>
      <c r="M224" s="42" t="n">
        <v>0</v>
      </c>
      <c r="N224" s="42" t="n">
        <v>0</v>
      </c>
      <c r="O224" s="22" t="str">
        <f aca="false">TEXT(A224,"ddd")</f>
        <v>Mon</v>
      </c>
    </row>
    <row r="225" customFormat="false" ht="15" hidden="false" customHeight="false" outlineLevel="0" collapsed="false">
      <c r="A225" s="37" t="n">
        <v>46125</v>
      </c>
      <c r="B225" s="37" t="n">
        <v>46120</v>
      </c>
      <c r="C225" s="34" t="n">
        <f aca="false">A225-B225</f>
        <v>5</v>
      </c>
      <c r="D225" s="22" t="s">
        <v>85</v>
      </c>
      <c r="E225" s="22" t="s">
        <v>211</v>
      </c>
      <c r="F225" s="22" t="s">
        <v>159</v>
      </c>
      <c r="G225" s="22" t="s">
        <v>162</v>
      </c>
      <c r="H225" s="22" t="s">
        <v>146</v>
      </c>
      <c r="I225" s="22" t="s">
        <v>147</v>
      </c>
      <c r="J225" s="42" t="n">
        <v>11</v>
      </c>
      <c r="K225" s="42" t="n">
        <v>0.88</v>
      </c>
      <c r="L225" s="42" t="n">
        <v>1.32</v>
      </c>
      <c r="M225" s="42" t="n">
        <v>0</v>
      </c>
      <c r="N225" s="42" t="n">
        <v>0</v>
      </c>
      <c r="O225" s="22" t="str">
        <f aca="false">TEXT(A225,"ddd")</f>
        <v>Mon</v>
      </c>
    </row>
    <row r="226" customFormat="false" ht="15" hidden="false" customHeight="false" outlineLevel="0" collapsed="false">
      <c r="A226" s="37" t="n">
        <v>46125</v>
      </c>
      <c r="B226" s="37" t="n">
        <v>46018</v>
      </c>
      <c r="C226" s="34" t="n">
        <f aca="false">A226-B226</f>
        <v>107</v>
      </c>
      <c r="D226" s="22" t="s">
        <v>81</v>
      </c>
      <c r="E226" s="22" t="s">
        <v>208</v>
      </c>
      <c r="F226" s="22" t="s">
        <v>159</v>
      </c>
      <c r="G226" s="22" t="s">
        <v>219</v>
      </c>
      <c r="H226" s="22" t="s">
        <v>146</v>
      </c>
      <c r="I226" s="22" t="s">
        <v>147</v>
      </c>
      <c r="J226" s="42" t="n">
        <v>7</v>
      </c>
      <c r="K226" s="42" t="n">
        <v>0.93</v>
      </c>
      <c r="L226" s="42" t="n">
        <v>0.56</v>
      </c>
      <c r="M226" s="42" t="n">
        <v>15.56</v>
      </c>
      <c r="N226" s="42" t="n">
        <v>10.05</v>
      </c>
      <c r="O226" s="22" t="str">
        <f aca="false">TEXT(A226,"ddd")</f>
        <v>Mon</v>
      </c>
    </row>
    <row r="227" customFormat="false" ht="15" hidden="false" customHeight="false" outlineLevel="0" collapsed="false">
      <c r="A227" s="37" t="n">
        <v>46125</v>
      </c>
      <c r="B227" s="37" t="n">
        <v>46108</v>
      </c>
      <c r="C227" s="34" t="n">
        <f aca="false">A227-B227</f>
        <v>17</v>
      </c>
      <c r="D227" s="22" t="s">
        <v>81</v>
      </c>
      <c r="E227" s="22" t="s">
        <v>82</v>
      </c>
      <c r="F227" s="22" t="s">
        <v>144</v>
      </c>
      <c r="G227" s="22" t="s">
        <v>152</v>
      </c>
      <c r="H227" s="22" t="s">
        <v>146</v>
      </c>
      <c r="I227" s="22" t="s">
        <v>147</v>
      </c>
      <c r="J227" s="42" t="n">
        <v>8.7</v>
      </c>
      <c r="K227" s="42" t="n">
        <v>1.1</v>
      </c>
      <c r="L227" s="42" t="n">
        <v>1.04</v>
      </c>
      <c r="M227" s="42" t="n">
        <v>0</v>
      </c>
      <c r="N227" s="42" t="n">
        <v>0</v>
      </c>
      <c r="O227" s="22" t="str">
        <f aca="false">TEXT(A227,"ddd")</f>
        <v>Mon</v>
      </c>
    </row>
    <row r="228" customFormat="false" ht="15" hidden="false" customHeight="false" outlineLevel="0" collapsed="false">
      <c r="A228" s="37" t="n">
        <v>46125</v>
      </c>
      <c r="B228" s="37" t="n">
        <v>46124</v>
      </c>
      <c r="C228" s="34" t="n">
        <f aca="false">A228-B228</f>
        <v>1</v>
      </c>
      <c r="D228" s="22" t="s">
        <v>81</v>
      </c>
      <c r="E228" s="22" t="s">
        <v>143</v>
      </c>
      <c r="F228" s="22" t="s">
        <v>159</v>
      </c>
      <c r="G228" s="22" t="s">
        <v>258</v>
      </c>
      <c r="H228" s="22" t="s">
        <v>146</v>
      </c>
      <c r="I228" s="22" t="s">
        <v>147</v>
      </c>
      <c r="J228" s="42" t="n">
        <v>18</v>
      </c>
      <c r="K228" s="42" t="n">
        <v>1.32</v>
      </c>
      <c r="L228" s="42" t="n">
        <v>2.16</v>
      </c>
      <c r="M228" s="42" t="n">
        <v>0</v>
      </c>
      <c r="N228" s="42" t="n">
        <v>0</v>
      </c>
      <c r="O228" s="22" t="str">
        <f aca="false">TEXT(A228,"ddd")</f>
        <v>Mon</v>
      </c>
    </row>
    <row r="229" customFormat="false" ht="15" hidden="false" customHeight="false" outlineLevel="0" collapsed="false">
      <c r="A229" s="37" t="n">
        <v>46125</v>
      </c>
      <c r="B229" s="37" t="n">
        <v>46123</v>
      </c>
      <c r="C229" s="34" t="n">
        <f aca="false">A229-B229</f>
        <v>2</v>
      </c>
      <c r="D229" s="22" t="s">
        <v>81</v>
      </c>
      <c r="E229" s="22" t="s">
        <v>259</v>
      </c>
      <c r="F229" s="22" t="s">
        <v>149</v>
      </c>
      <c r="G229" s="22" t="s">
        <v>171</v>
      </c>
      <c r="H229" s="22" t="s">
        <v>146</v>
      </c>
      <c r="I229" s="22" t="s">
        <v>147</v>
      </c>
      <c r="J229" s="42" t="n">
        <v>40</v>
      </c>
      <c r="K229" s="42" t="n">
        <v>2.03</v>
      </c>
      <c r="L229" s="42" t="n">
        <v>4.8</v>
      </c>
      <c r="M229" s="42" t="n">
        <v>0</v>
      </c>
      <c r="N229" s="42" t="n">
        <v>0</v>
      </c>
      <c r="O229" s="22" t="str">
        <f aca="false">TEXT(A229,"ddd")</f>
        <v>Mon</v>
      </c>
    </row>
    <row r="230" customFormat="false" ht="15" hidden="false" customHeight="false" outlineLevel="0" collapsed="false">
      <c r="A230" s="37" t="n">
        <v>46126</v>
      </c>
      <c r="B230" s="37" t="n">
        <v>46117</v>
      </c>
      <c r="C230" s="34" t="n">
        <f aca="false">A230-B230</f>
        <v>9</v>
      </c>
      <c r="D230" s="22" t="s">
        <v>89</v>
      </c>
      <c r="E230" s="22" t="s">
        <v>260</v>
      </c>
      <c r="F230" s="22" t="s">
        <v>159</v>
      </c>
      <c r="G230" s="22" t="s">
        <v>261</v>
      </c>
      <c r="H230" s="22" t="s">
        <v>146</v>
      </c>
      <c r="I230" s="22" t="s">
        <v>147</v>
      </c>
      <c r="J230" s="42" t="n">
        <v>17</v>
      </c>
      <c r="K230" s="42" t="n">
        <v>1.27</v>
      </c>
      <c r="L230" s="42" t="n">
        <v>0</v>
      </c>
      <c r="M230" s="42" t="n">
        <v>0</v>
      </c>
      <c r="N230" s="42" t="n">
        <v>0</v>
      </c>
      <c r="O230" s="22" t="str">
        <f aca="false">TEXT(A230,"ddd")</f>
        <v>Tue</v>
      </c>
    </row>
    <row r="231" customFormat="false" ht="15" hidden="false" customHeight="false" outlineLevel="0" collapsed="false">
      <c r="A231" s="37" t="n">
        <v>46126</v>
      </c>
      <c r="B231" s="37" t="n">
        <v>46126</v>
      </c>
      <c r="C231" s="34" t="n">
        <f aca="false">A231-B231</f>
        <v>0</v>
      </c>
      <c r="D231" s="22" t="s">
        <v>81</v>
      </c>
      <c r="E231" s="22" t="s">
        <v>262</v>
      </c>
      <c r="F231" s="22" t="s">
        <v>149</v>
      </c>
      <c r="G231" s="22" t="s">
        <v>195</v>
      </c>
      <c r="H231" s="22" t="s">
        <v>146</v>
      </c>
      <c r="I231" s="22" t="s">
        <v>147</v>
      </c>
      <c r="J231" s="42" t="n">
        <v>15</v>
      </c>
      <c r="K231" s="42" t="n">
        <v>1.2</v>
      </c>
      <c r="L231" s="42" t="n">
        <v>0</v>
      </c>
      <c r="M231" s="42" t="n">
        <v>0</v>
      </c>
      <c r="N231" s="42" t="n">
        <v>0</v>
      </c>
      <c r="O231" s="22" t="str">
        <f aca="false">TEXT(A231,"ddd")</f>
        <v>Tue</v>
      </c>
    </row>
    <row r="232" customFormat="false" ht="15" hidden="false" customHeight="false" outlineLevel="0" collapsed="false">
      <c r="A232" s="37" t="n">
        <v>46126</v>
      </c>
      <c r="B232" s="37" t="n">
        <v>46098</v>
      </c>
      <c r="C232" s="34" t="n">
        <f aca="false">A232-B232</f>
        <v>28</v>
      </c>
      <c r="D232" s="22" t="s">
        <v>81</v>
      </c>
      <c r="E232" s="22" t="s">
        <v>143</v>
      </c>
      <c r="F232" s="22" t="s">
        <v>144</v>
      </c>
      <c r="G232" s="22" t="s">
        <v>177</v>
      </c>
      <c r="H232" s="22" t="s">
        <v>146</v>
      </c>
      <c r="I232" s="22" t="s">
        <v>147</v>
      </c>
      <c r="J232" s="42" t="n">
        <v>12</v>
      </c>
      <c r="K232" s="42" t="n">
        <v>1.1</v>
      </c>
      <c r="L232" s="42" t="n">
        <v>0.96</v>
      </c>
      <c r="M232" s="42" t="n">
        <v>0</v>
      </c>
      <c r="N232" s="42" t="n">
        <v>0</v>
      </c>
      <c r="O232" s="22" t="str">
        <f aca="false">TEXT(A232,"ddd")</f>
        <v>Tue</v>
      </c>
    </row>
    <row r="233" customFormat="false" ht="15" hidden="false" customHeight="false" outlineLevel="0" collapsed="false">
      <c r="A233" s="37" t="n">
        <v>46126</v>
      </c>
      <c r="B233" s="37" t="n">
        <v>46112</v>
      </c>
      <c r="C233" s="34" t="n">
        <f aca="false">A233-B233</f>
        <v>14</v>
      </c>
      <c r="D233" s="22" t="s">
        <v>85</v>
      </c>
      <c r="E233" s="22" t="s">
        <v>143</v>
      </c>
      <c r="F233" s="22" t="s">
        <v>149</v>
      </c>
      <c r="G233" s="22" t="s">
        <v>152</v>
      </c>
      <c r="H233" s="22" t="s">
        <v>146</v>
      </c>
      <c r="I233" s="22" t="s">
        <v>147</v>
      </c>
      <c r="J233" s="42" t="n">
        <v>12</v>
      </c>
      <c r="K233" s="42" t="n">
        <v>1.22</v>
      </c>
      <c r="L233" s="42" t="n">
        <v>0</v>
      </c>
      <c r="M233" s="42" t="n">
        <v>0</v>
      </c>
      <c r="N233" s="42" t="n">
        <v>0</v>
      </c>
      <c r="O233" s="22" t="str">
        <f aca="false">TEXT(A233,"ddd")</f>
        <v>Tue</v>
      </c>
    </row>
    <row r="234" customFormat="false" ht="15" hidden="false" customHeight="false" outlineLevel="0" collapsed="false">
      <c r="A234" s="37" t="n">
        <v>46126</v>
      </c>
      <c r="B234" s="37" t="n">
        <v>46124</v>
      </c>
      <c r="C234" s="34" t="n">
        <f aca="false">A234-B234</f>
        <v>2</v>
      </c>
      <c r="D234" s="22" t="s">
        <v>81</v>
      </c>
      <c r="E234" s="22" t="s">
        <v>143</v>
      </c>
      <c r="F234" s="22" t="s">
        <v>151</v>
      </c>
      <c r="G234" s="22" t="s">
        <v>171</v>
      </c>
      <c r="H234" s="22" t="s">
        <v>146</v>
      </c>
      <c r="I234" s="22" t="s">
        <v>147</v>
      </c>
      <c r="J234" s="42" t="n">
        <v>12</v>
      </c>
      <c r="K234" s="42" t="n">
        <v>1.18</v>
      </c>
      <c r="L234" s="42" t="n">
        <v>0</v>
      </c>
      <c r="M234" s="42" t="n">
        <v>0</v>
      </c>
      <c r="N234" s="42" t="n">
        <v>0</v>
      </c>
      <c r="O234" s="22" t="str">
        <f aca="false">TEXT(A234,"ddd")</f>
        <v>Tue</v>
      </c>
    </row>
    <row r="235" customFormat="false" ht="15" hidden="false" customHeight="false" outlineLevel="0" collapsed="false">
      <c r="A235" s="37" t="n">
        <v>46126</v>
      </c>
      <c r="B235" s="37" t="n">
        <v>46099</v>
      </c>
      <c r="C235" s="34" t="n">
        <f aca="false">A235-B235</f>
        <v>27</v>
      </c>
      <c r="D235" s="22" t="s">
        <v>81</v>
      </c>
      <c r="E235" s="22" t="s">
        <v>143</v>
      </c>
      <c r="F235" s="22" t="s">
        <v>159</v>
      </c>
      <c r="G235" s="22" t="s">
        <v>158</v>
      </c>
      <c r="H235" s="22" t="s">
        <v>147</v>
      </c>
      <c r="I235" s="22" t="s">
        <v>147</v>
      </c>
      <c r="J235" s="42" t="n">
        <v>9</v>
      </c>
      <c r="K235" s="42" t="n">
        <v>1.35</v>
      </c>
      <c r="L235" s="42" t="n">
        <v>0</v>
      </c>
      <c r="M235" s="42" t="n">
        <v>0</v>
      </c>
      <c r="N235" s="42" t="n">
        <v>0</v>
      </c>
      <c r="O235" s="22" t="str">
        <f aca="false">TEXT(A235,"ddd")</f>
        <v>Tue</v>
      </c>
    </row>
    <row r="236" customFormat="false" ht="15" hidden="false" customHeight="false" outlineLevel="0" collapsed="false">
      <c r="A236" s="37" t="n">
        <v>46126</v>
      </c>
      <c r="B236" s="37" t="n">
        <v>46119</v>
      </c>
      <c r="C236" s="34" t="n">
        <f aca="false">A236-B236</f>
        <v>7</v>
      </c>
      <c r="D236" s="22" t="s">
        <v>81</v>
      </c>
      <c r="E236" s="22" t="s">
        <v>186</v>
      </c>
      <c r="F236" s="22" t="s">
        <v>149</v>
      </c>
      <c r="G236" s="22" t="s">
        <v>158</v>
      </c>
      <c r="H236" s="22" t="s">
        <v>147</v>
      </c>
      <c r="I236" s="22" t="s">
        <v>146</v>
      </c>
      <c r="J236" s="42" t="n">
        <v>7.2</v>
      </c>
      <c r="K236" s="42" t="n">
        <v>0</v>
      </c>
      <c r="L236" s="42" t="n">
        <v>0</v>
      </c>
      <c r="M236" s="42" t="n">
        <v>0</v>
      </c>
      <c r="N236" s="42" t="n">
        <v>0</v>
      </c>
      <c r="O236" s="22" t="str">
        <f aca="false">TEXT(A236,"ddd")</f>
        <v>Tue</v>
      </c>
    </row>
    <row r="237" customFormat="false" ht="15" hidden="false" customHeight="false" outlineLevel="0" collapsed="false">
      <c r="A237" s="37" t="n">
        <v>46126</v>
      </c>
      <c r="B237" s="37" t="n">
        <v>46124</v>
      </c>
      <c r="C237" s="34" t="n">
        <f aca="false">A237-B237</f>
        <v>2</v>
      </c>
      <c r="D237" s="22" t="s">
        <v>81</v>
      </c>
      <c r="E237" s="22" t="s">
        <v>143</v>
      </c>
      <c r="F237" s="22" t="s">
        <v>149</v>
      </c>
      <c r="G237" s="22" t="s">
        <v>152</v>
      </c>
      <c r="H237" s="22" t="s">
        <v>146</v>
      </c>
      <c r="I237" s="22" t="s">
        <v>147</v>
      </c>
      <c r="J237" s="42" t="n">
        <v>12</v>
      </c>
      <c r="K237" s="42" t="n">
        <v>1.22</v>
      </c>
      <c r="L237" s="42" t="n">
        <v>1.44</v>
      </c>
      <c r="M237" s="42" t="n">
        <v>0</v>
      </c>
      <c r="N237" s="42" t="n">
        <v>0</v>
      </c>
      <c r="O237" s="22" t="str">
        <f aca="false">TEXT(A237,"ddd")</f>
        <v>Tue</v>
      </c>
    </row>
    <row r="238" customFormat="false" ht="15" hidden="false" customHeight="false" outlineLevel="0" collapsed="false">
      <c r="A238" s="37" t="n">
        <v>46126</v>
      </c>
      <c r="B238" s="37" t="n">
        <v>46125</v>
      </c>
      <c r="C238" s="34" t="n">
        <f aca="false">A238-B238</f>
        <v>1</v>
      </c>
      <c r="D238" s="22" t="s">
        <v>81</v>
      </c>
      <c r="E238" s="22" t="s">
        <v>263</v>
      </c>
      <c r="F238" s="22" t="s">
        <v>149</v>
      </c>
      <c r="G238" s="22" t="s">
        <v>264</v>
      </c>
      <c r="H238" s="22" t="s">
        <v>146</v>
      </c>
      <c r="I238" s="22" t="s">
        <v>147</v>
      </c>
      <c r="J238" s="42" t="n">
        <v>12</v>
      </c>
      <c r="K238" s="42" t="n">
        <v>1.15</v>
      </c>
      <c r="L238" s="42" t="n">
        <v>0</v>
      </c>
      <c r="M238" s="42" t="n">
        <v>0</v>
      </c>
      <c r="N238" s="42" t="n">
        <v>0</v>
      </c>
      <c r="O238" s="22" t="str">
        <f aca="false">TEXT(A238,"ddd")</f>
        <v>Tue</v>
      </c>
    </row>
    <row r="239" customFormat="false" ht="15" hidden="false" customHeight="false" outlineLevel="0" collapsed="false">
      <c r="A239" s="37" t="n">
        <v>46126</v>
      </c>
      <c r="B239" s="37" t="n">
        <v>46125</v>
      </c>
      <c r="C239" s="34" t="n">
        <f aca="false">A239-B239</f>
        <v>1</v>
      </c>
      <c r="D239" s="22" t="s">
        <v>81</v>
      </c>
      <c r="E239" s="22" t="s">
        <v>143</v>
      </c>
      <c r="F239" s="22" t="s">
        <v>159</v>
      </c>
      <c r="G239" s="22" t="s">
        <v>156</v>
      </c>
      <c r="H239" s="22" t="s">
        <v>146</v>
      </c>
      <c r="I239" s="22" t="s">
        <v>147</v>
      </c>
      <c r="J239" s="42" t="n">
        <v>8</v>
      </c>
      <c r="K239" s="42" t="n">
        <v>0.78</v>
      </c>
      <c r="L239" s="42" t="n">
        <v>0.96</v>
      </c>
      <c r="M239" s="42" t="n">
        <v>0</v>
      </c>
      <c r="N239" s="42" t="n">
        <v>0</v>
      </c>
      <c r="O239" s="22" t="str">
        <f aca="false">TEXT(A239,"ddd")</f>
        <v>Tue</v>
      </c>
    </row>
    <row r="240" customFormat="false" ht="15" hidden="false" customHeight="false" outlineLevel="0" collapsed="false">
      <c r="A240" s="37" t="n">
        <v>46127</v>
      </c>
      <c r="B240" s="37" t="n">
        <v>46127</v>
      </c>
      <c r="C240" s="34" t="n">
        <f aca="false">A240-B240</f>
        <v>0</v>
      </c>
      <c r="D240" s="22" t="s">
        <v>81</v>
      </c>
      <c r="E240" s="22" t="s">
        <v>94</v>
      </c>
      <c r="F240" s="22" t="s">
        <v>159</v>
      </c>
      <c r="G240" s="22" t="s">
        <v>152</v>
      </c>
      <c r="H240" s="22" t="s">
        <v>146</v>
      </c>
      <c r="I240" s="22" t="s">
        <v>147</v>
      </c>
      <c r="J240" s="42" t="n">
        <v>12</v>
      </c>
      <c r="K240" s="42" t="n">
        <v>1.09</v>
      </c>
      <c r="L240" s="42" t="n">
        <v>0</v>
      </c>
      <c r="M240" s="42" t="n">
        <v>0</v>
      </c>
      <c r="N240" s="42" t="n">
        <v>0</v>
      </c>
      <c r="O240" s="22" t="str">
        <f aca="false">TEXT(A240,"ddd")</f>
        <v>Wed</v>
      </c>
    </row>
    <row r="241" customFormat="false" ht="15" hidden="false" customHeight="false" outlineLevel="0" collapsed="false">
      <c r="A241" s="37" t="n">
        <v>46127</v>
      </c>
      <c r="B241" s="37" t="n">
        <v>46105</v>
      </c>
      <c r="C241" s="34" t="n">
        <f aca="false">A241-B241</f>
        <v>22</v>
      </c>
      <c r="D241" s="22" t="s">
        <v>81</v>
      </c>
      <c r="E241" s="22" t="s">
        <v>82</v>
      </c>
      <c r="F241" s="22" t="s">
        <v>159</v>
      </c>
      <c r="G241" s="22" t="s">
        <v>265</v>
      </c>
      <c r="H241" s="22" t="s">
        <v>147</v>
      </c>
      <c r="I241" s="22" t="s">
        <v>147</v>
      </c>
      <c r="J241" s="42" t="n">
        <v>9.9</v>
      </c>
      <c r="K241" s="42" t="n">
        <v>1.64</v>
      </c>
      <c r="L241" s="42" t="n">
        <v>0</v>
      </c>
      <c r="M241" s="42" t="n">
        <v>0</v>
      </c>
      <c r="N241" s="42" t="n">
        <v>0</v>
      </c>
      <c r="O241" s="22" t="str">
        <f aca="false">TEXT(A241,"ddd")</f>
        <v>Wed</v>
      </c>
    </row>
    <row r="242" customFormat="false" ht="15" hidden="false" customHeight="false" outlineLevel="0" collapsed="false">
      <c r="A242" s="37" t="n">
        <v>46127</v>
      </c>
      <c r="B242" s="37" t="n">
        <v>46124</v>
      </c>
      <c r="C242" s="34" t="n">
        <f aca="false">A242-B242</f>
        <v>3</v>
      </c>
      <c r="D242" s="22" t="s">
        <v>81</v>
      </c>
      <c r="E242" s="22" t="s">
        <v>82</v>
      </c>
      <c r="F242" s="22" t="s">
        <v>159</v>
      </c>
      <c r="G242" s="22" t="s">
        <v>265</v>
      </c>
      <c r="H242" s="22" t="s">
        <v>147</v>
      </c>
      <c r="I242" s="22" t="s">
        <v>146</v>
      </c>
      <c r="J242" s="42" t="n">
        <v>10.8</v>
      </c>
      <c r="K242" s="42" t="n">
        <v>0</v>
      </c>
      <c r="L242" s="42" t="n">
        <v>0</v>
      </c>
      <c r="M242" s="42" t="n">
        <v>0</v>
      </c>
      <c r="N242" s="42" t="n">
        <v>0</v>
      </c>
      <c r="O242" s="22" t="str">
        <f aca="false">TEXT(A242,"ddd")</f>
        <v>Wed</v>
      </c>
    </row>
    <row r="243" customFormat="false" ht="15" hidden="false" customHeight="false" outlineLevel="0" collapsed="false">
      <c r="A243" s="37" t="n">
        <v>46127</v>
      </c>
      <c r="B243" s="37" t="n">
        <v>46097</v>
      </c>
      <c r="C243" s="34" t="n">
        <f aca="false">A243-B243</f>
        <v>30</v>
      </c>
      <c r="D243" s="22" t="s">
        <v>81</v>
      </c>
      <c r="E243" s="22" t="s">
        <v>266</v>
      </c>
      <c r="F243" s="22" t="s">
        <v>149</v>
      </c>
      <c r="G243" s="22" t="s">
        <v>187</v>
      </c>
      <c r="H243" s="22" t="s">
        <v>146</v>
      </c>
      <c r="I243" s="22" t="s">
        <v>147</v>
      </c>
      <c r="J243" s="42" t="n">
        <v>15</v>
      </c>
      <c r="K243" s="42" t="n">
        <v>1.19</v>
      </c>
      <c r="L243" s="42" t="n">
        <v>0</v>
      </c>
      <c r="M243" s="42" t="n">
        <v>0</v>
      </c>
      <c r="N243" s="42" t="n">
        <v>0</v>
      </c>
      <c r="O243" s="22" t="str">
        <f aca="false">TEXT(A243,"ddd")</f>
        <v>Wed</v>
      </c>
    </row>
    <row r="244" customFormat="false" ht="15" hidden="false" customHeight="false" outlineLevel="0" collapsed="false">
      <c r="A244" s="37" t="n">
        <v>46127</v>
      </c>
      <c r="B244" s="37" t="n">
        <v>46126</v>
      </c>
      <c r="C244" s="34" t="n">
        <f aca="false">A244-B244</f>
        <v>1</v>
      </c>
      <c r="D244" s="22" t="s">
        <v>85</v>
      </c>
      <c r="E244" s="22" t="s">
        <v>206</v>
      </c>
      <c r="F244" s="22" t="s">
        <v>207</v>
      </c>
      <c r="G244" s="22" t="s">
        <v>190</v>
      </c>
      <c r="H244" s="22" t="s">
        <v>147</v>
      </c>
      <c r="I244" s="22" t="s">
        <v>147</v>
      </c>
      <c r="J244" s="42" t="n">
        <v>10.8</v>
      </c>
      <c r="K244" s="42" t="n">
        <v>1.85</v>
      </c>
      <c r="L244" s="42" t="n">
        <v>1.3</v>
      </c>
      <c r="M244" s="42" t="n">
        <v>0</v>
      </c>
      <c r="N244" s="42" t="n">
        <v>0</v>
      </c>
      <c r="O244" s="22" t="str">
        <f aca="false">TEXT(A244,"ddd")</f>
        <v>Wed</v>
      </c>
    </row>
    <row r="245" customFormat="false" ht="15" hidden="false" customHeight="false" outlineLevel="0" collapsed="false">
      <c r="A245" s="37" t="n">
        <v>46127</v>
      </c>
      <c r="B245" s="37" t="n">
        <v>46126</v>
      </c>
      <c r="C245" s="34" t="n">
        <f aca="false">A245-B245</f>
        <v>1</v>
      </c>
      <c r="D245" s="22" t="s">
        <v>81</v>
      </c>
      <c r="E245" s="22" t="s">
        <v>94</v>
      </c>
      <c r="F245" s="22" t="s">
        <v>159</v>
      </c>
      <c r="G245" s="22" t="s">
        <v>190</v>
      </c>
      <c r="H245" s="22" t="s">
        <v>147</v>
      </c>
      <c r="I245" s="22" t="s">
        <v>146</v>
      </c>
      <c r="J245" s="42" t="n">
        <v>15.75</v>
      </c>
      <c r="K245" s="42" t="n">
        <v>0</v>
      </c>
      <c r="L245" s="42" t="n">
        <v>0</v>
      </c>
      <c r="M245" s="42" t="n">
        <v>0</v>
      </c>
      <c r="N245" s="42" t="n">
        <v>0</v>
      </c>
      <c r="O245" s="22" t="str">
        <f aca="false">TEXT(A245,"ddd")</f>
        <v>Wed</v>
      </c>
    </row>
    <row r="246" customFormat="false" ht="15" hidden="false" customHeight="false" outlineLevel="0" collapsed="false">
      <c r="A246" s="37" t="n">
        <v>46127</v>
      </c>
      <c r="B246" s="37" t="n">
        <v>46127</v>
      </c>
      <c r="C246" s="34" t="n">
        <f aca="false">A246-B246</f>
        <v>0</v>
      </c>
      <c r="D246" s="22" t="s">
        <v>81</v>
      </c>
      <c r="E246" s="22" t="s">
        <v>197</v>
      </c>
      <c r="F246" s="22" t="s">
        <v>144</v>
      </c>
      <c r="G246" s="22" t="s">
        <v>190</v>
      </c>
      <c r="H246" s="22" t="s">
        <v>146</v>
      </c>
      <c r="I246" s="22" t="s">
        <v>147</v>
      </c>
      <c r="J246" s="42" t="n">
        <v>12</v>
      </c>
      <c r="K246" s="42" t="n">
        <v>1.14</v>
      </c>
      <c r="L246" s="42" t="n">
        <v>1.44</v>
      </c>
      <c r="M246" s="42" t="n">
        <v>0</v>
      </c>
      <c r="N246" s="42" t="n">
        <v>0</v>
      </c>
      <c r="O246" s="22" t="str">
        <f aca="false">TEXT(A246,"ddd")</f>
        <v>Wed</v>
      </c>
    </row>
    <row r="247" customFormat="false" ht="15" hidden="false" customHeight="false" outlineLevel="0" collapsed="false">
      <c r="A247" s="37" t="n">
        <v>46127</v>
      </c>
      <c r="B247" s="37" t="n">
        <v>46126</v>
      </c>
      <c r="C247" s="34" t="n">
        <f aca="false">A247-B247</f>
        <v>1</v>
      </c>
      <c r="D247" s="22" t="s">
        <v>81</v>
      </c>
      <c r="E247" s="22" t="s">
        <v>209</v>
      </c>
      <c r="F247" s="22" t="s">
        <v>149</v>
      </c>
      <c r="G247" s="22" t="s">
        <v>217</v>
      </c>
      <c r="H247" s="22" t="s">
        <v>146</v>
      </c>
      <c r="I247" s="22" t="s">
        <v>147</v>
      </c>
      <c r="J247" s="42" t="n">
        <v>6</v>
      </c>
      <c r="K247" s="42" t="n">
        <v>0.9</v>
      </c>
      <c r="L247" s="42" t="n">
        <v>0</v>
      </c>
      <c r="M247" s="42" t="n">
        <v>0</v>
      </c>
      <c r="N247" s="42" t="n">
        <v>0</v>
      </c>
      <c r="O247" s="22" t="str">
        <f aca="false">TEXT(A247,"ddd")</f>
        <v>Wed</v>
      </c>
    </row>
    <row r="248" customFormat="false" ht="15" hidden="false" customHeight="false" outlineLevel="0" collapsed="false">
      <c r="A248" s="37" t="n">
        <v>46128</v>
      </c>
      <c r="B248" s="37" t="n">
        <v>46124</v>
      </c>
      <c r="C248" s="34" t="n">
        <f aca="false">A248-B248</f>
        <v>4</v>
      </c>
      <c r="D248" s="22" t="s">
        <v>81</v>
      </c>
      <c r="E248" s="22" t="s">
        <v>143</v>
      </c>
      <c r="F248" s="22" t="s">
        <v>159</v>
      </c>
      <c r="G248" s="22" t="s">
        <v>152</v>
      </c>
      <c r="H248" s="22" t="s">
        <v>146</v>
      </c>
      <c r="I248" s="22" t="s">
        <v>147</v>
      </c>
      <c r="J248" s="42" t="n">
        <v>13</v>
      </c>
      <c r="K248" s="42" t="n">
        <v>1.26</v>
      </c>
      <c r="L248" s="42" t="n">
        <v>0</v>
      </c>
      <c r="M248" s="42" t="n">
        <v>0</v>
      </c>
      <c r="N248" s="42" t="n">
        <v>0</v>
      </c>
      <c r="O248" s="22" t="str">
        <f aca="false">TEXT(A248,"ddd")</f>
        <v>Thu</v>
      </c>
    </row>
    <row r="249" customFormat="false" ht="15" hidden="false" customHeight="false" outlineLevel="0" collapsed="false">
      <c r="A249" s="37" t="n">
        <v>46128</v>
      </c>
      <c r="B249" s="37" t="n">
        <v>46122</v>
      </c>
      <c r="C249" s="34" t="n">
        <f aca="false">A249-B249</f>
        <v>6</v>
      </c>
      <c r="D249" s="22" t="s">
        <v>81</v>
      </c>
      <c r="E249" s="22" t="s">
        <v>143</v>
      </c>
      <c r="F249" s="22" t="s">
        <v>144</v>
      </c>
      <c r="G249" s="22" t="s">
        <v>177</v>
      </c>
      <c r="H249" s="22" t="s">
        <v>146</v>
      </c>
      <c r="I249" s="22" t="s">
        <v>147</v>
      </c>
      <c r="J249" s="42" t="n">
        <v>15</v>
      </c>
      <c r="K249" s="42" t="n">
        <v>1.21</v>
      </c>
      <c r="L249" s="42" t="n">
        <v>1.8</v>
      </c>
      <c r="M249" s="42" t="n">
        <v>0</v>
      </c>
      <c r="N249" s="42" t="n">
        <v>0</v>
      </c>
      <c r="O249" s="22" t="str">
        <f aca="false">TEXT(A249,"ddd")</f>
        <v>Thu</v>
      </c>
    </row>
    <row r="250" customFormat="false" ht="15" hidden="false" customHeight="false" outlineLevel="0" collapsed="false">
      <c r="A250" s="37" t="n">
        <v>46128</v>
      </c>
      <c r="B250" s="37" t="n">
        <v>46122</v>
      </c>
      <c r="C250" s="34" t="n">
        <f aca="false">A250-B250</f>
        <v>6</v>
      </c>
      <c r="D250" s="22" t="s">
        <v>81</v>
      </c>
      <c r="E250" s="22" t="s">
        <v>143</v>
      </c>
      <c r="F250" s="22" t="s">
        <v>144</v>
      </c>
      <c r="G250" s="22" t="s">
        <v>160</v>
      </c>
      <c r="H250" s="22" t="s">
        <v>146</v>
      </c>
      <c r="I250" s="22" t="s">
        <v>147</v>
      </c>
      <c r="J250" s="42" t="n">
        <v>11</v>
      </c>
      <c r="K250" s="42" t="n">
        <v>1.07</v>
      </c>
      <c r="L250" s="42" t="n">
        <v>1.32</v>
      </c>
      <c r="M250" s="42" t="n">
        <v>0</v>
      </c>
      <c r="N250" s="42" t="n">
        <v>0</v>
      </c>
      <c r="O250" s="22" t="str">
        <f aca="false">TEXT(A250,"ddd")</f>
        <v>Thu</v>
      </c>
    </row>
    <row r="251" customFormat="false" ht="15" hidden="false" customHeight="false" outlineLevel="0" collapsed="false">
      <c r="A251" s="37" t="n">
        <v>46128</v>
      </c>
      <c r="B251" s="37" t="n">
        <v>46127</v>
      </c>
      <c r="C251" s="34" t="n">
        <f aca="false">A251-B251</f>
        <v>1</v>
      </c>
      <c r="D251" s="22" t="s">
        <v>81</v>
      </c>
      <c r="E251" s="22" t="s">
        <v>94</v>
      </c>
      <c r="F251" s="22" t="s">
        <v>159</v>
      </c>
      <c r="G251" s="22" t="s">
        <v>152</v>
      </c>
      <c r="H251" s="22" t="s">
        <v>146</v>
      </c>
      <c r="I251" s="22" t="s">
        <v>147</v>
      </c>
      <c r="J251" s="42" t="n">
        <v>10</v>
      </c>
      <c r="K251" s="42" t="n">
        <v>1.03</v>
      </c>
      <c r="L251" s="42" t="n">
        <v>1.2</v>
      </c>
      <c r="M251" s="42" t="n">
        <v>0</v>
      </c>
      <c r="N251" s="42" t="n">
        <v>0</v>
      </c>
      <c r="O251" s="22" t="str">
        <f aca="false">TEXT(A251,"ddd")</f>
        <v>Thu</v>
      </c>
    </row>
    <row r="252" customFormat="false" ht="15" hidden="false" customHeight="false" outlineLevel="0" collapsed="false">
      <c r="A252" s="37" t="n">
        <v>46128</v>
      </c>
      <c r="B252" s="37" t="n">
        <v>46127</v>
      </c>
      <c r="C252" s="34" t="n">
        <f aca="false">A252-B252</f>
        <v>1</v>
      </c>
      <c r="D252" s="22" t="s">
        <v>81</v>
      </c>
      <c r="E252" s="22" t="s">
        <v>82</v>
      </c>
      <c r="F252" s="22" t="s">
        <v>166</v>
      </c>
      <c r="G252" s="22" t="s">
        <v>190</v>
      </c>
      <c r="H252" s="22" t="s">
        <v>146</v>
      </c>
      <c r="I252" s="22" t="s">
        <v>147</v>
      </c>
      <c r="J252" s="42" t="n">
        <v>8</v>
      </c>
      <c r="K252" s="42" t="n">
        <v>0.95</v>
      </c>
      <c r="L252" s="42" t="n">
        <v>0</v>
      </c>
      <c r="M252" s="42" t="n">
        <v>0</v>
      </c>
      <c r="N252" s="42" t="n">
        <v>0</v>
      </c>
      <c r="O252" s="22" t="str">
        <f aca="false">TEXT(A252,"ddd")</f>
        <v>Thu</v>
      </c>
    </row>
    <row r="253" customFormat="false" ht="15" hidden="false" customHeight="false" outlineLevel="0" collapsed="false">
      <c r="A253" s="37" t="n">
        <v>46128</v>
      </c>
      <c r="B253" s="37" t="n">
        <v>46126</v>
      </c>
      <c r="C253" s="34" t="n">
        <f aca="false">A253-B253</f>
        <v>2</v>
      </c>
      <c r="D253" s="22" t="s">
        <v>81</v>
      </c>
      <c r="E253" s="22" t="s">
        <v>90</v>
      </c>
      <c r="F253" s="22" t="s">
        <v>159</v>
      </c>
      <c r="G253" s="22" t="s">
        <v>202</v>
      </c>
      <c r="H253" s="22" t="s">
        <v>146</v>
      </c>
      <c r="I253" s="22" t="s">
        <v>147</v>
      </c>
      <c r="J253" s="42" t="n">
        <v>12</v>
      </c>
      <c r="K253" s="42" t="n">
        <v>1.11</v>
      </c>
      <c r="L253" s="42" t="n">
        <v>1.44</v>
      </c>
      <c r="M253" s="42" t="n">
        <v>21.18</v>
      </c>
      <c r="N253" s="42" t="n">
        <v>11.73</v>
      </c>
      <c r="O253" s="22" t="str">
        <f aca="false">TEXT(A253,"ddd")</f>
        <v>Thu</v>
      </c>
    </row>
    <row r="254" customFormat="false" ht="15" hidden="false" customHeight="false" outlineLevel="0" collapsed="false">
      <c r="A254" s="37" t="n">
        <v>46129</v>
      </c>
      <c r="B254" s="37" t="n">
        <v>46129</v>
      </c>
      <c r="C254" s="34" t="n">
        <f aca="false">A254-B254</f>
        <v>0</v>
      </c>
      <c r="D254" s="22" t="s">
        <v>81</v>
      </c>
      <c r="E254" s="22" t="s">
        <v>94</v>
      </c>
      <c r="F254" s="22" t="s">
        <v>149</v>
      </c>
      <c r="G254" s="22" t="s">
        <v>267</v>
      </c>
      <c r="H254" s="22" t="s">
        <v>146</v>
      </c>
      <c r="I254" s="22" t="s">
        <v>147</v>
      </c>
      <c r="J254" s="42" t="n">
        <v>12</v>
      </c>
      <c r="K254" s="42" t="n">
        <v>1.1</v>
      </c>
      <c r="L254" s="42" t="n">
        <v>0</v>
      </c>
      <c r="M254" s="42" t="n">
        <v>0</v>
      </c>
      <c r="N254" s="42" t="n">
        <v>0</v>
      </c>
      <c r="O254" s="22" t="str">
        <f aca="false">TEXT(A254,"ddd")</f>
        <v>Fri</v>
      </c>
    </row>
    <row r="255" customFormat="false" ht="15" hidden="false" customHeight="false" outlineLevel="0" collapsed="false">
      <c r="A255" s="37" t="n">
        <v>46129</v>
      </c>
      <c r="B255" s="37" t="n">
        <v>46117</v>
      </c>
      <c r="C255" s="34" t="n">
        <f aca="false">A255-B255</f>
        <v>12</v>
      </c>
      <c r="D255" s="22" t="s">
        <v>81</v>
      </c>
      <c r="E255" s="22" t="s">
        <v>143</v>
      </c>
      <c r="F255" s="22" t="s">
        <v>144</v>
      </c>
      <c r="G255" s="22" t="s">
        <v>175</v>
      </c>
      <c r="H255" s="22" t="s">
        <v>146</v>
      </c>
      <c r="I255" s="22" t="s">
        <v>147</v>
      </c>
      <c r="J255" s="42" t="n">
        <v>10</v>
      </c>
      <c r="K255" s="42" t="n">
        <v>1.04</v>
      </c>
      <c r="L255" s="42" t="n">
        <v>1.2</v>
      </c>
      <c r="M255" s="42" t="n">
        <v>0</v>
      </c>
      <c r="N255" s="42" t="n">
        <v>0</v>
      </c>
      <c r="O255" s="22" t="str">
        <f aca="false">TEXT(A255,"ddd")</f>
        <v>Fri</v>
      </c>
    </row>
    <row r="256" customFormat="false" ht="15" hidden="false" customHeight="false" outlineLevel="0" collapsed="false">
      <c r="A256" s="37" t="n">
        <v>46129</v>
      </c>
      <c r="B256" s="37" t="n">
        <v>46129</v>
      </c>
      <c r="C256" s="34" t="n">
        <f aca="false">A256-B256</f>
        <v>0</v>
      </c>
      <c r="D256" s="22" t="s">
        <v>81</v>
      </c>
      <c r="E256" s="22" t="s">
        <v>143</v>
      </c>
      <c r="F256" s="22" t="s">
        <v>144</v>
      </c>
      <c r="G256" s="22" t="s">
        <v>205</v>
      </c>
      <c r="H256" s="22" t="s">
        <v>146</v>
      </c>
      <c r="I256" s="22" t="s">
        <v>147</v>
      </c>
      <c r="J256" s="42" t="n">
        <v>8</v>
      </c>
      <c r="K256" s="42" t="n">
        <v>0.95</v>
      </c>
      <c r="L256" s="42" t="n">
        <v>0.96</v>
      </c>
      <c r="M256" s="42" t="n">
        <v>0</v>
      </c>
      <c r="N256" s="42" t="n">
        <v>0</v>
      </c>
      <c r="O256" s="22" t="str">
        <f aca="false">TEXT(A256,"ddd")</f>
        <v>Fri</v>
      </c>
    </row>
    <row r="257" customFormat="false" ht="15" hidden="false" customHeight="false" outlineLevel="0" collapsed="false">
      <c r="A257" s="37" t="n">
        <v>46130</v>
      </c>
      <c r="B257" s="37" t="n">
        <v>46130</v>
      </c>
      <c r="C257" s="34" t="n">
        <f aca="false">A257-B257</f>
        <v>0</v>
      </c>
      <c r="D257" s="22" t="s">
        <v>81</v>
      </c>
      <c r="E257" s="22" t="s">
        <v>143</v>
      </c>
      <c r="F257" s="22" t="s">
        <v>151</v>
      </c>
      <c r="G257" s="22" t="s">
        <v>154</v>
      </c>
      <c r="H257" s="22" t="s">
        <v>146</v>
      </c>
      <c r="I257" s="22" t="s">
        <v>147</v>
      </c>
      <c r="J257" s="42" t="n">
        <v>13</v>
      </c>
      <c r="K257" s="42" t="n">
        <v>1.14</v>
      </c>
      <c r="L257" s="42" t="n">
        <v>0</v>
      </c>
      <c r="M257" s="42" t="n">
        <v>0</v>
      </c>
      <c r="N257" s="42" t="n">
        <v>0</v>
      </c>
      <c r="O257" s="22" t="str">
        <f aca="false">TEXT(A257,"ddd")</f>
        <v>Sat</v>
      </c>
    </row>
    <row r="258" customFormat="false" ht="15" hidden="false" customHeight="false" outlineLevel="0" collapsed="false">
      <c r="A258" s="37" t="n">
        <v>46130</v>
      </c>
      <c r="B258" s="37" t="n">
        <v>46125</v>
      </c>
      <c r="C258" s="34" t="n">
        <f aca="false">A258-B258</f>
        <v>5</v>
      </c>
      <c r="D258" s="22" t="s">
        <v>81</v>
      </c>
      <c r="E258" s="22" t="s">
        <v>198</v>
      </c>
      <c r="F258" s="22" t="s">
        <v>159</v>
      </c>
      <c r="G258" s="22" t="s">
        <v>246</v>
      </c>
      <c r="H258" s="22" t="s">
        <v>146</v>
      </c>
      <c r="I258" s="22" t="s">
        <v>147</v>
      </c>
      <c r="J258" s="42" t="n">
        <v>10</v>
      </c>
      <c r="K258" s="42" t="n">
        <v>0.85</v>
      </c>
      <c r="L258" s="42" t="n">
        <v>0</v>
      </c>
      <c r="M258" s="42" t="n">
        <v>0</v>
      </c>
      <c r="N258" s="42" t="n">
        <v>0</v>
      </c>
      <c r="O258" s="22" t="str">
        <f aca="false">TEXT(A258,"ddd")</f>
        <v>Sat</v>
      </c>
    </row>
    <row r="259" customFormat="false" ht="15" hidden="false" customHeight="false" outlineLevel="0" collapsed="false">
      <c r="A259" s="37" t="n">
        <v>46131</v>
      </c>
      <c r="B259" s="37" t="n">
        <v>46112</v>
      </c>
      <c r="C259" s="34" t="n">
        <f aca="false">A259-B259</f>
        <v>19</v>
      </c>
      <c r="D259" s="22" t="s">
        <v>81</v>
      </c>
      <c r="E259" s="22" t="s">
        <v>268</v>
      </c>
      <c r="F259" s="22" t="s">
        <v>159</v>
      </c>
      <c r="G259" s="22" t="s">
        <v>247</v>
      </c>
      <c r="H259" s="22" t="s">
        <v>146</v>
      </c>
      <c r="I259" s="22" t="s">
        <v>147</v>
      </c>
      <c r="J259" s="42" t="n">
        <v>7</v>
      </c>
      <c r="K259" s="42" t="n">
        <v>0.92</v>
      </c>
      <c r="L259" s="42" t="n">
        <v>0.84</v>
      </c>
      <c r="M259" s="42" t="n">
        <v>0</v>
      </c>
      <c r="N259" s="42" t="n">
        <v>0</v>
      </c>
      <c r="O259" s="22" t="str">
        <f aca="false">TEXT(A259,"ddd")</f>
        <v>Sun</v>
      </c>
    </row>
    <row r="260" customFormat="false" ht="15" hidden="false" customHeight="false" outlineLevel="0" collapsed="false">
      <c r="A260" s="37" t="n">
        <v>46131</v>
      </c>
      <c r="B260" s="37" t="n">
        <v>46126</v>
      </c>
      <c r="C260" s="34" t="n">
        <f aca="false">A260-B260</f>
        <v>5</v>
      </c>
      <c r="D260" s="22" t="s">
        <v>81</v>
      </c>
      <c r="E260" s="22" t="s">
        <v>90</v>
      </c>
      <c r="F260" s="22" t="s">
        <v>159</v>
      </c>
      <c r="G260" s="22" t="s">
        <v>150</v>
      </c>
      <c r="H260" s="22" t="s">
        <v>146</v>
      </c>
      <c r="I260" s="22" t="s">
        <v>147</v>
      </c>
      <c r="J260" s="42" t="n">
        <v>12</v>
      </c>
      <c r="K260" s="42" t="n">
        <v>1.09</v>
      </c>
      <c r="L260" s="42" t="n">
        <v>0</v>
      </c>
      <c r="M260" s="42" t="n">
        <v>0</v>
      </c>
      <c r="N260" s="42" t="n">
        <v>0</v>
      </c>
      <c r="O260" s="22" t="str">
        <f aca="false">TEXT(A260,"ddd")</f>
        <v>Sun</v>
      </c>
    </row>
    <row r="261" customFormat="false" ht="15" hidden="false" customHeight="false" outlineLevel="0" collapsed="false">
      <c r="A261" s="37" t="n">
        <v>46131</v>
      </c>
      <c r="B261" s="37" t="n">
        <v>46111</v>
      </c>
      <c r="C261" s="34" t="n">
        <f aca="false">A261-B261</f>
        <v>20</v>
      </c>
      <c r="D261" s="22" t="s">
        <v>85</v>
      </c>
      <c r="E261" s="22" t="s">
        <v>211</v>
      </c>
      <c r="F261" s="22" t="s">
        <v>149</v>
      </c>
      <c r="G261" s="22" t="s">
        <v>219</v>
      </c>
      <c r="H261" s="22" t="s">
        <v>147</v>
      </c>
      <c r="I261" s="22" t="s">
        <v>147</v>
      </c>
      <c r="J261" s="42" t="n">
        <v>11.25</v>
      </c>
      <c r="K261" s="42" t="n">
        <v>1.82</v>
      </c>
      <c r="L261" s="42" t="n">
        <v>0</v>
      </c>
      <c r="M261" s="42" t="n">
        <v>0</v>
      </c>
      <c r="N261" s="42" t="n">
        <v>0</v>
      </c>
      <c r="O261" s="22" t="str">
        <f aca="false">TEXT(A261,"ddd")</f>
        <v>Sun</v>
      </c>
    </row>
    <row r="262" customFormat="false" ht="15" hidden="false" customHeight="false" outlineLevel="0" collapsed="false">
      <c r="A262" s="37" t="n">
        <v>46131</v>
      </c>
      <c r="B262" s="37" t="n">
        <v>46130</v>
      </c>
      <c r="C262" s="34" t="n">
        <f aca="false">A262-B262</f>
        <v>1</v>
      </c>
      <c r="D262" s="22" t="s">
        <v>85</v>
      </c>
      <c r="E262" s="22" t="s">
        <v>269</v>
      </c>
      <c r="F262" s="22" t="s">
        <v>207</v>
      </c>
      <c r="G262" s="22" t="s">
        <v>219</v>
      </c>
      <c r="H262" s="22" t="s">
        <v>147</v>
      </c>
      <c r="I262" s="22" t="s">
        <v>146</v>
      </c>
      <c r="J262" s="42" t="n">
        <v>13.5</v>
      </c>
      <c r="K262" s="42" t="n">
        <v>0</v>
      </c>
      <c r="L262" s="42" t="n">
        <v>0</v>
      </c>
      <c r="M262" s="42" t="n">
        <v>0</v>
      </c>
      <c r="N262" s="42" t="n">
        <v>0</v>
      </c>
      <c r="O262" s="22" t="str">
        <f aca="false">TEXT(A262,"ddd")</f>
        <v>Sun</v>
      </c>
    </row>
    <row r="263" customFormat="false" ht="15" hidden="false" customHeight="false" outlineLevel="0" collapsed="false">
      <c r="A263" s="37" t="n">
        <v>46131</v>
      </c>
      <c r="B263" s="37" t="n">
        <v>46131</v>
      </c>
      <c r="C263" s="34" t="n">
        <f aca="false">A263-B263</f>
        <v>0</v>
      </c>
      <c r="D263" s="22" t="s">
        <v>81</v>
      </c>
      <c r="E263" s="22" t="s">
        <v>82</v>
      </c>
      <c r="F263" s="22" t="s">
        <v>159</v>
      </c>
      <c r="G263" s="22" t="s">
        <v>156</v>
      </c>
      <c r="H263" s="22" t="s">
        <v>146</v>
      </c>
      <c r="I263" s="22" t="s">
        <v>147</v>
      </c>
      <c r="J263" s="42" t="n">
        <v>27.5</v>
      </c>
      <c r="K263" s="42" t="n">
        <v>1.42</v>
      </c>
      <c r="L263" s="42" t="n">
        <v>0</v>
      </c>
      <c r="M263" s="42" t="n">
        <v>0</v>
      </c>
      <c r="N263" s="42" t="n">
        <v>0</v>
      </c>
      <c r="O263" s="22" t="str">
        <f aca="false">TEXT(A263,"ddd")</f>
        <v>Sun</v>
      </c>
    </row>
    <row r="264" customFormat="false" ht="15" hidden="false" customHeight="false" outlineLevel="0" collapsed="false">
      <c r="A264" s="37" t="n">
        <v>46131</v>
      </c>
      <c r="B264" s="37" t="n">
        <v>46120</v>
      </c>
      <c r="C264" s="34" t="n">
        <f aca="false">A264-B264</f>
        <v>11</v>
      </c>
      <c r="D264" s="22" t="s">
        <v>81</v>
      </c>
      <c r="E264" s="22" t="s">
        <v>143</v>
      </c>
      <c r="F264" s="22" t="s">
        <v>151</v>
      </c>
      <c r="G264" s="22" t="s">
        <v>204</v>
      </c>
      <c r="H264" s="22" t="s">
        <v>146</v>
      </c>
      <c r="I264" s="22" t="s">
        <v>147</v>
      </c>
      <c r="J264" s="42" t="n">
        <v>12</v>
      </c>
      <c r="K264" s="42" t="n">
        <v>1.08</v>
      </c>
      <c r="L264" s="42" t="n">
        <v>1.44</v>
      </c>
      <c r="M264" s="42" t="n">
        <v>0</v>
      </c>
      <c r="N264" s="42" t="n">
        <v>0</v>
      </c>
      <c r="O264" s="22" t="str">
        <f aca="false">TEXT(A264,"ddd")</f>
        <v>Sun</v>
      </c>
    </row>
    <row r="265" customFormat="false" ht="15" hidden="false" customHeight="false" outlineLevel="0" collapsed="false">
      <c r="A265" s="37" t="n">
        <v>46132</v>
      </c>
      <c r="B265" s="37" t="n">
        <v>46091</v>
      </c>
      <c r="C265" s="34" t="n">
        <f aca="false">A265-B265</f>
        <v>41</v>
      </c>
      <c r="D265" s="22" t="s">
        <v>81</v>
      </c>
      <c r="E265" s="22" t="s">
        <v>100</v>
      </c>
      <c r="F265" s="22" t="s">
        <v>159</v>
      </c>
      <c r="G265" s="22" t="s">
        <v>152</v>
      </c>
      <c r="H265" s="22" t="s">
        <v>147</v>
      </c>
      <c r="I265" s="22" t="s">
        <v>147</v>
      </c>
      <c r="J265" s="42" t="n">
        <v>9</v>
      </c>
      <c r="K265" s="42" t="n">
        <v>2.1</v>
      </c>
      <c r="L265" s="42" t="n">
        <v>0.72</v>
      </c>
      <c r="M265" s="42" t="n">
        <v>0</v>
      </c>
      <c r="N265" s="42" t="n">
        <v>0</v>
      </c>
      <c r="O265" s="22" t="str">
        <f aca="false">TEXT(A265,"ddd")</f>
        <v>Mon</v>
      </c>
    </row>
    <row r="266" customFormat="false" ht="15" hidden="false" customHeight="false" outlineLevel="0" collapsed="false">
      <c r="A266" s="37" t="n">
        <v>46132</v>
      </c>
      <c r="B266" s="37" t="n">
        <v>46094</v>
      </c>
      <c r="C266" s="34" t="n">
        <f aca="false">A266-B266</f>
        <v>38</v>
      </c>
      <c r="D266" s="22" t="s">
        <v>81</v>
      </c>
      <c r="E266" s="22" t="s">
        <v>100</v>
      </c>
      <c r="F266" s="22" t="s">
        <v>159</v>
      </c>
      <c r="G266" s="22" t="s">
        <v>152</v>
      </c>
      <c r="H266" s="22" t="s">
        <v>147</v>
      </c>
      <c r="I266" s="22" t="s">
        <v>146</v>
      </c>
      <c r="J266" s="42" t="n">
        <v>9</v>
      </c>
      <c r="K266" s="42" t="n">
        <v>0</v>
      </c>
      <c r="L266" s="42" t="n">
        <v>0.72</v>
      </c>
      <c r="M266" s="42" t="n">
        <v>0</v>
      </c>
      <c r="N266" s="42" t="n">
        <v>0</v>
      </c>
      <c r="O266" s="22" t="str">
        <f aca="false">TEXT(A266,"ddd")</f>
        <v>Mon</v>
      </c>
    </row>
    <row r="267" customFormat="false" ht="15" hidden="false" customHeight="false" outlineLevel="0" collapsed="false">
      <c r="A267" s="37" t="n">
        <v>46132</v>
      </c>
      <c r="B267" s="37" t="n">
        <v>46118</v>
      </c>
      <c r="C267" s="34" t="n">
        <f aca="false">A267-B267</f>
        <v>14</v>
      </c>
      <c r="D267" s="22" t="s">
        <v>85</v>
      </c>
      <c r="E267" s="22" t="s">
        <v>143</v>
      </c>
      <c r="F267" s="22" t="s">
        <v>207</v>
      </c>
      <c r="G267" s="22" t="s">
        <v>152</v>
      </c>
      <c r="H267" s="22" t="s">
        <v>147</v>
      </c>
      <c r="I267" s="22" t="s">
        <v>146</v>
      </c>
      <c r="J267" s="42" t="n">
        <v>15.3</v>
      </c>
      <c r="K267" s="42" t="n">
        <v>0</v>
      </c>
      <c r="L267" s="42" t="n">
        <v>1.84</v>
      </c>
      <c r="M267" s="42" t="n">
        <v>0</v>
      </c>
      <c r="N267" s="42" t="n">
        <v>0</v>
      </c>
      <c r="O267" s="22" t="str">
        <f aca="false">TEXT(A267,"ddd")</f>
        <v>Mon</v>
      </c>
    </row>
    <row r="268" customFormat="false" ht="15" hidden="false" customHeight="false" outlineLevel="0" collapsed="false">
      <c r="A268" s="37" t="n">
        <v>46132</v>
      </c>
      <c r="B268" s="37" t="n">
        <v>46129</v>
      </c>
      <c r="C268" s="34" t="n">
        <f aca="false">A268-B268</f>
        <v>3</v>
      </c>
      <c r="D268" s="22" t="s">
        <v>81</v>
      </c>
      <c r="E268" s="22" t="s">
        <v>100</v>
      </c>
      <c r="F268" s="22" t="s">
        <v>144</v>
      </c>
      <c r="G268" s="22" t="s">
        <v>150</v>
      </c>
      <c r="H268" s="22" t="s">
        <v>146</v>
      </c>
      <c r="I268" s="22" t="s">
        <v>147</v>
      </c>
      <c r="J268" s="42" t="n">
        <v>15</v>
      </c>
      <c r="K268" s="42" t="n">
        <v>1.19</v>
      </c>
      <c r="L268" s="42" t="n">
        <v>0</v>
      </c>
      <c r="M268" s="42" t="n">
        <v>0</v>
      </c>
      <c r="N268" s="42" t="n">
        <v>0</v>
      </c>
      <c r="O268" s="22" t="str">
        <f aca="false">TEXT(A268,"ddd")</f>
        <v>Mon</v>
      </c>
    </row>
    <row r="269" customFormat="false" ht="15" hidden="false" customHeight="false" outlineLevel="0" collapsed="false">
      <c r="A269" s="37" t="n">
        <v>46132</v>
      </c>
      <c r="B269" s="37" t="n">
        <v>46127</v>
      </c>
      <c r="C269" s="34" t="n">
        <f aca="false">A269-B269</f>
        <v>5</v>
      </c>
      <c r="D269" s="22" t="s">
        <v>81</v>
      </c>
      <c r="E269" s="22" t="s">
        <v>270</v>
      </c>
      <c r="F269" s="22" t="s">
        <v>144</v>
      </c>
      <c r="G269" s="22" t="s">
        <v>165</v>
      </c>
      <c r="H269" s="22" t="s">
        <v>146</v>
      </c>
      <c r="I269" s="22" t="s">
        <v>147</v>
      </c>
      <c r="J269" s="42" t="n">
        <v>10</v>
      </c>
      <c r="K269" s="42" t="n">
        <v>0.99</v>
      </c>
      <c r="L269" s="42" t="n">
        <v>0</v>
      </c>
      <c r="M269" s="42" t="n">
        <v>0</v>
      </c>
      <c r="N269" s="42" t="n">
        <v>0</v>
      </c>
      <c r="O269" s="22" t="str">
        <f aca="false">TEXT(A269,"ddd")</f>
        <v>Mon</v>
      </c>
    </row>
    <row r="270" customFormat="false" ht="15" hidden="false" customHeight="false" outlineLevel="0" collapsed="false">
      <c r="A270" s="37" t="n">
        <v>46132</v>
      </c>
      <c r="B270" s="37" t="n">
        <v>46130</v>
      </c>
      <c r="C270" s="34" t="n">
        <f aca="false">A270-B270</f>
        <v>2</v>
      </c>
      <c r="D270" s="22" t="s">
        <v>93</v>
      </c>
      <c r="E270" s="22" t="s">
        <v>271</v>
      </c>
      <c r="F270" s="22"/>
      <c r="G270" s="22" t="s">
        <v>272</v>
      </c>
      <c r="H270" s="22" t="s">
        <v>146</v>
      </c>
      <c r="I270" s="22" t="s">
        <v>147</v>
      </c>
      <c r="J270" s="42" t="n">
        <v>16</v>
      </c>
      <c r="K270" s="42" t="n">
        <v>1.28</v>
      </c>
      <c r="L270" s="42" t="n">
        <v>0</v>
      </c>
      <c r="M270" s="42" t="n">
        <v>0</v>
      </c>
      <c r="N270" s="42" t="n">
        <v>0</v>
      </c>
      <c r="O270" s="22" t="str">
        <f aca="false">TEXT(A270,"ddd")</f>
        <v>Mon</v>
      </c>
    </row>
    <row r="271" customFormat="false" ht="15" hidden="false" customHeight="false" outlineLevel="0" collapsed="false">
      <c r="A271" s="37" t="n">
        <v>46132</v>
      </c>
      <c r="B271" s="37" t="n">
        <v>46131</v>
      </c>
      <c r="C271" s="34" t="n">
        <f aca="false">A271-B271</f>
        <v>1</v>
      </c>
      <c r="D271" s="22" t="s">
        <v>85</v>
      </c>
      <c r="E271" s="22" t="s">
        <v>143</v>
      </c>
      <c r="F271" s="22" t="s">
        <v>207</v>
      </c>
      <c r="G271" s="22" t="s">
        <v>152</v>
      </c>
      <c r="H271" s="22" t="s">
        <v>146</v>
      </c>
      <c r="I271" s="22" t="s">
        <v>147</v>
      </c>
      <c r="J271" s="42" t="n">
        <v>20</v>
      </c>
      <c r="K271" s="42" t="n">
        <v>1.51</v>
      </c>
      <c r="L271" s="42" t="n">
        <v>2.4</v>
      </c>
      <c r="M271" s="42" t="n">
        <v>0</v>
      </c>
      <c r="N271" s="42" t="n">
        <v>0</v>
      </c>
      <c r="O271" s="22" t="str">
        <f aca="false">TEXT(A271,"ddd")</f>
        <v>Mon</v>
      </c>
    </row>
    <row r="272" customFormat="false" ht="15" hidden="false" customHeight="false" outlineLevel="0" collapsed="false">
      <c r="A272" s="37" t="n">
        <v>46133</v>
      </c>
      <c r="B272" s="37" t="n">
        <v>46122</v>
      </c>
      <c r="C272" s="34" t="n">
        <f aca="false">A272-B272</f>
        <v>11</v>
      </c>
      <c r="D272" s="22" t="s">
        <v>89</v>
      </c>
      <c r="E272" s="22" t="s">
        <v>108</v>
      </c>
      <c r="F272" s="22" t="s">
        <v>149</v>
      </c>
      <c r="G272" s="22" t="s">
        <v>264</v>
      </c>
      <c r="H272" s="22" t="s">
        <v>146</v>
      </c>
      <c r="I272" s="22" t="s">
        <v>147</v>
      </c>
      <c r="J272" s="42" t="n">
        <v>14.4</v>
      </c>
      <c r="K272" s="42" t="n">
        <v>0.98</v>
      </c>
      <c r="L272" s="42" t="n">
        <v>0</v>
      </c>
      <c r="M272" s="42" t="n">
        <v>0</v>
      </c>
      <c r="N272" s="42" t="n">
        <v>0</v>
      </c>
      <c r="O272" s="22" t="str">
        <f aca="false">TEXT(A272,"ddd")</f>
        <v>Tue</v>
      </c>
    </row>
    <row r="273" customFormat="false" ht="15" hidden="false" customHeight="false" outlineLevel="0" collapsed="false">
      <c r="A273" s="37" t="n">
        <v>46133</v>
      </c>
      <c r="B273" s="37" t="n">
        <v>46124</v>
      </c>
      <c r="C273" s="34" t="n">
        <f aca="false">A273-B273</f>
        <v>9</v>
      </c>
      <c r="D273" s="22" t="s">
        <v>81</v>
      </c>
      <c r="E273" s="22" t="s">
        <v>143</v>
      </c>
      <c r="F273" s="22" t="s">
        <v>149</v>
      </c>
      <c r="G273" s="22" t="s">
        <v>264</v>
      </c>
      <c r="H273" s="22" t="s">
        <v>146</v>
      </c>
      <c r="I273" s="22" t="s">
        <v>147</v>
      </c>
      <c r="J273" s="42" t="n">
        <v>10.5</v>
      </c>
      <c r="K273" s="42" t="n">
        <v>1.17</v>
      </c>
      <c r="L273" s="42" t="n">
        <v>1.26</v>
      </c>
      <c r="M273" s="42" t="n">
        <v>0</v>
      </c>
      <c r="N273" s="42" t="n">
        <v>0</v>
      </c>
      <c r="O273" s="22" t="str">
        <f aca="false">TEXT(A273,"ddd")</f>
        <v>Tue</v>
      </c>
    </row>
    <row r="274" customFormat="false" ht="15" hidden="false" customHeight="false" outlineLevel="0" collapsed="false">
      <c r="A274" s="37" t="n">
        <v>46133</v>
      </c>
      <c r="B274" s="37" t="n">
        <v>46131</v>
      </c>
      <c r="C274" s="34" t="n">
        <f aca="false">A274-B274</f>
        <v>2</v>
      </c>
      <c r="D274" s="22" t="s">
        <v>81</v>
      </c>
      <c r="E274" s="22" t="s">
        <v>143</v>
      </c>
      <c r="F274" s="22" t="s">
        <v>159</v>
      </c>
      <c r="G274" s="22" t="s">
        <v>184</v>
      </c>
      <c r="H274" s="22" t="s">
        <v>146</v>
      </c>
      <c r="I274" s="22" t="s">
        <v>147</v>
      </c>
      <c r="J274" s="42" t="n">
        <v>11.5</v>
      </c>
      <c r="K274" s="42" t="n">
        <v>1.11</v>
      </c>
      <c r="L274" s="42" t="n">
        <v>1.38</v>
      </c>
      <c r="M274" s="42" t="n">
        <v>0</v>
      </c>
      <c r="N274" s="42" t="n">
        <v>0</v>
      </c>
      <c r="O274" s="22" t="str">
        <f aca="false">TEXT(A274,"ddd")</f>
        <v>Tue</v>
      </c>
    </row>
    <row r="275" customFormat="false" ht="15" hidden="false" customHeight="false" outlineLevel="0" collapsed="false">
      <c r="A275" s="37" t="n">
        <v>46133</v>
      </c>
      <c r="B275" s="37" t="n">
        <v>46119</v>
      </c>
      <c r="C275" s="34" t="n">
        <f aca="false">A275-B275</f>
        <v>14</v>
      </c>
      <c r="D275" s="22" t="s">
        <v>85</v>
      </c>
      <c r="E275" s="22" t="s">
        <v>266</v>
      </c>
      <c r="F275" s="22" t="s">
        <v>232</v>
      </c>
      <c r="G275" s="22" t="s">
        <v>258</v>
      </c>
      <c r="H275" s="22" t="s">
        <v>146</v>
      </c>
      <c r="I275" s="22" t="s">
        <v>147</v>
      </c>
      <c r="J275" s="42" t="n">
        <v>19</v>
      </c>
      <c r="K275" s="42" t="n">
        <v>1.35</v>
      </c>
      <c r="L275" s="42" t="n">
        <v>2.28</v>
      </c>
      <c r="M275" s="42" t="n">
        <v>0</v>
      </c>
      <c r="N275" s="42" t="n">
        <v>0</v>
      </c>
      <c r="O275" s="22" t="str">
        <f aca="false">TEXT(A275,"ddd")</f>
        <v>Tue</v>
      </c>
    </row>
    <row r="276" customFormat="false" ht="15" hidden="false" customHeight="false" outlineLevel="0" collapsed="false">
      <c r="A276" s="37" t="n">
        <v>46133</v>
      </c>
      <c r="B276" s="37" t="n">
        <v>46131</v>
      </c>
      <c r="C276" s="34" t="n">
        <f aca="false">A276-B276</f>
        <v>2</v>
      </c>
      <c r="D276" s="22" t="s">
        <v>81</v>
      </c>
      <c r="E276" s="22" t="s">
        <v>82</v>
      </c>
      <c r="F276" s="22" t="s">
        <v>144</v>
      </c>
      <c r="G276" s="22" t="s">
        <v>163</v>
      </c>
      <c r="H276" s="22" t="s">
        <v>146</v>
      </c>
      <c r="I276" s="22" t="s">
        <v>147</v>
      </c>
      <c r="J276" s="42" t="n">
        <v>15</v>
      </c>
      <c r="K276" s="42" t="n">
        <v>1.2</v>
      </c>
      <c r="L276" s="42" t="n">
        <v>0</v>
      </c>
      <c r="M276" s="42" t="n">
        <v>0</v>
      </c>
      <c r="N276" s="42" t="n">
        <v>0</v>
      </c>
      <c r="O276" s="22" t="str">
        <f aca="false">TEXT(A276,"ddd")</f>
        <v>Tue</v>
      </c>
    </row>
    <row r="277" customFormat="false" ht="15" hidden="false" customHeight="false" outlineLevel="0" collapsed="false">
      <c r="A277" s="37" t="n">
        <v>46133</v>
      </c>
      <c r="B277" s="37" t="n">
        <v>46131</v>
      </c>
      <c r="C277" s="34" t="n">
        <f aca="false">A277-B277</f>
        <v>2</v>
      </c>
      <c r="D277" s="22" t="s">
        <v>85</v>
      </c>
      <c r="E277" s="22" t="s">
        <v>82</v>
      </c>
      <c r="F277" s="22" t="s">
        <v>159</v>
      </c>
      <c r="G277" s="22" t="s">
        <v>185</v>
      </c>
      <c r="H277" s="22" t="s">
        <v>146</v>
      </c>
      <c r="I277" s="22" t="s">
        <v>147</v>
      </c>
      <c r="J277" s="42" t="n">
        <v>9</v>
      </c>
      <c r="K277" s="42" t="n">
        <v>1.12</v>
      </c>
      <c r="L277" s="42" t="n">
        <v>0</v>
      </c>
      <c r="M277" s="42" t="n">
        <v>0</v>
      </c>
      <c r="N277" s="42" t="n">
        <v>0</v>
      </c>
      <c r="O277" s="22" t="str">
        <f aca="false">TEXT(A277,"ddd")</f>
        <v>Tue</v>
      </c>
    </row>
    <row r="278" customFormat="false" ht="15" hidden="false" customHeight="false" outlineLevel="0" collapsed="false">
      <c r="A278" s="37" t="n">
        <v>46133</v>
      </c>
      <c r="B278" s="37" t="n">
        <v>46124</v>
      </c>
      <c r="C278" s="34" t="n">
        <f aca="false">A278-B278</f>
        <v>9</v>
      </c>
      <c r="D278" s="22" t="s">
        <v>81</v>
      </c>
      <c r="E278" s="22" t="s">
        <v>94</v>
      </c>
      <c r="F278" s="22" t="s">
        <v>149</v>
      </c>
      <c r="G278" s="22" t="s">
        <v>152</v>
      </c>
      <c r="H278" s="22" t="s">
        <v>146</v>
      </c>
      <c r="I278" s="22" t="s">
        <v>147</v>
      </c>
      <c r="J278" s="42" t="n">
        <v>6</v>
      </c>
      <c r="K278" s="42" t="n">
        <v>0.88</v>
      </c>
      <c r="L278" s="42" t="n">
        <v>0</v>
      </c>
      <c r="M278" s="42" t="n">
        <v>0</v>
      </c>
      <c r="N278" s="42" t="n">
        <v>0</v>
      </c>
      <c r="O278" s="22" t="str">
        <f aca="false">TEXT(A278,"ddd")</f>
        <v>Tue</v>
      </c>
    </row>
    <row r="279" customFormat="false" ht="15" hidden="false" customHeight="false" outlineLevel="0" collapsed="false">
      <c r="A279" s="37" t="n">
        <v>46133</v>
      </c>
      <c r="B279" s="37" t="n">
        <v>46109</v>
      </c>
      <c r="C279" s="34" t="n">
        <f aca="false">A279-B279</f>
        <v>24</v>
      </c>
      <c r="D279" s="22" t="s">
        <v>81</v>
      </c>
      <c r="E279" s="22" t="s">
        <v>143</v>
      </c>
      <c r="F279" s="22" t="s">
        <v>144</v>
      </c>
      <c r="G279" s="22" t="s">
        <v>160</v>
      </c>
      <c r="H279" s="22" t="s">
        <v>146</v>
      </c>
      <c r="I279" s="22" t="s">
        <v>147</v>
      </c>
      <c r="J279" s="42" t="n">
        <v>7</v>
      </c>
      <c r="K279" s="42" t="n">
        <v>0.94</v>
      </c>
      <c r="L279" s="42" t="n">
        <v>0.84</v>
      </c>
      <c r="M279" s="42" t="n">
        <v>15.83</v>
      </c>
      <c r="N279" s="42" t="n">
        <v>10.61</v>
      </c>
      <c r="O279" s="22" t="str">
        <f aca="false">TEXT(A279,"ddd")</f>
        <v>Tue</v>
      </c>
    </row>
    <row r="280" customFormat="false" ht="15" hidden="false" customHeight="false" outlineLevel="0" collapsed="false">
      <c r="A280" s="37" t="n">
        <v>46134</v>
      </c>
      <c r="B280" s="37" t="n">
        <v>46125</v>
      </c>
      <c r="C280" s="34" t="n">
        <f aca="false">A280-B280</f>
        <v>9</v>
      </c>
      <c r="D280" s="22" t="s">
        <v>81</v>
      </c>
      <c r="E280" s="22" t="s">
        <v>273</v>
      </c>
      <c r="F280" s="22" t="s">
        <v>149</v>
      </c>
      <c r="G280" s="22" t="s">
        <v>274</v>
      </c>
      <c r="H280" s="22" t="s">
        <v>146</v>
      </c>
      <c r="I280" s="22" t="s">
        <v>147</v>
      </c>
      <c r="J280" s="42" t="n">
        <v>15</v>
      </c>
      <c r="K280" s="42" t="n">
        <v>1.24</v>
      </c>
      <c r="L280" s="42" t="n">
        <v>1.8</v>
      </c>
      <c r="M280" s="42" t="n">
        <v>0</v>
      </c>
      <c r="N280" s="42" t="n">
        <v>0</v>
      </c>
      <c r="O280" s="22" t="str">
        <f aca="false">TEXT(A280,"ddd")</f>
        <v>Wed</v>
      </c>
    </row>
    <row r="281" customFormat="false" ht="15" hidden="false" customHeight="false" outlineLevel="0" collapsed="false">
      <c r="A281" s="37" t="n">
        <v>46134</v>
      </c>
      <c r="B281" s="37" t="n">
        <v>46132</v>
      </c>
      <c r="C281" s="34" t="n">
        <f aca="false">A281-B281</f>
        <v>2</v>
      </c>
      <c r="D281" s="22" t="s">
        <v>81</v>
      </c>
      <c r="E281" s="22" t="s">
        <v>186</v>
      </c>
      <c r="F281" s="22" t="s">
        <v>159</v>
      </c>
      <c r="G281" s="22" t="s">
        <v>225</v>
      </c>
      <c r="H281" s="22" t="s">
        <v>146</v>
      </c>
      <c r="I281" s="22" t="s">
        <v>147</v>
      </c>
      <c r="J281" s="42" t="n">
        <v>12</v>
      </c>
      <c r="K281" s="42" t="n">
        <v>1.06</v>
      </c>
      <c r="L281" s="42" t="n">
        <v>0</v>
      </c>
      <c r="M281" s="42" t="n">
        <v>0</v>
      </c>
      <c r="N281" s="42" t="n">
        <v>0</v>
      </c>
      <c r="O281" s="22" t="str">
        <f aca="false">TEXT(A281,"ddd")</f>
        <v>Wed</v>
      </c>
    </row>
    <row r="282" customFormat="false" ht="15" hidden="false" customHeight="false" outlineLevel="0" collapsed="false">
      <c r="A282" s="37" t="n">
        <v>46134</v>
      </c>
      <c r="B282" s="37" t="n">
        <v>46126</v>
      </c>
      <c r="C282" s="34" t="n">
        <f aca="false">A282-B282</f>
        <v>8</v>
      </c>
      <c r="D282" s="22" t="s">
        <v>81</v>
      </c>
      <c r="E282" s="22" t="s">
        <v>82</v>
      </c>
      <c r="F282" s="22" t="s">
        <v>149</v>
      </c>
      <c r="G282" s="22" t="s">
        <v>165</v>
      </c>
      <c r="H282" s="22" t="s">
        <v>147</v>
      </c>
      <c r="I282" s="22" t="s">
        <v>147</v>
      </c>
      <c r="J282" s="42" t="n">
        <v>14.4</v>
      </c>
      <c r="K282" s="42" t="n">
        <v>1.74</v>
      </c>
      <c r="L282" s="42" t="n">
        <v>0</v>
      </c>
      <c r="M282" s="42" t="n">
        <v>0</v>
      </c>
      <c r="N282" s="42" t="n">
        <v>0</v>
      </c>
      <c r="O282" s="22" t="str">
        <f aca="false">TEXT(A282,"ddd")</f>
        <v>Wed</v>
      </c>
    </row>
    <row r="283" customFormat="false" ht="15" hidden="false" customHeight="false" outlineLevel="0" collapsed="false">
      <c r="A283" s="37" t="n">
        <v>46134</v>
      </c>
      <c r="B283" s="37" t="n">
        <v>46131</v>
      </c>
      <c r="C283" s="34" t="n">
        <f aca="false">A283-B283</f>
        <v>3</v>
      </c>
      <c r="D283" s="22" t="s">
        <v>81</v>
      </c>
      <c r="E283" s="22" t="s">
        <v>143</v>
      </c>
      <c r="F283" s="22" t="s">
        <v>149</v>
      </c>
      <c r="G283" s="22" t="s">
        <v>165</v>
      </c>
      <c r="H283" s="22" t="s">
        <v>147</v>
      </c>
      <c r="I283" s="22" t="s">
        <v>146</v>
      </c>
      <c r="J283" s="42" t="n">
        <v>10.8</v>
      </c>
      <c r="K283" s="42" t="n">
        <v>0</v>
      </c>
      <c r="L283" s="42" t="n">
        <v>0</v>
      </c>
      <c r="M283" s="42" t="n">
        <v>0</v>
      </c>
      <c r="N283" s="42" t="n">
        <v>0</v>
      </c>
      <c r="O283" s="22" t="str">
        <f aca="false">TEXT(A283,"ddd")</f>
        <v>Wed</v>
      </c>
    </row>
    <row r="284" customFormat="false" ht="15" hidden="false" customHeight="false" outlineLevel="0" collapsed="false">
      <c r="A284" s="37" t="n">
        <v>46134</v>
      </c>
      <c r="B284" s="37" t="n">
        <v>46134</v>
      </c>
      <c r="C284" s="34" t="n">
        <f aca="false">A284-B284</f>
        <v>0</v>
      </c>
      <c r="D284" s="22" t="s">
        <v>85</v>
      </c>
      <c r="E284" s="22" t="s">
        <v>143</v>
      </c>
      <c r="F284" s="22" t="s">
        <v>207</v>
      </c>
      <c r="G284" s="22" t="s">
        <v>215</v>
      </c>
      <c r="H284" s="22" t="s">
        <v>146</v>
      </c>
      <c r="I284" s="22" t="s">
        <v>147</v>
      </c>
      <c r="J284" s="42" t="n">
        <v>16</v>
      </c>
      <c r="K284" s="42" t="n">
        <v>1.4</v>
      </c>
      <c r="L284" s="42" t="n">
        <v>1.92</v>
      </c>
      <c r="M284" s="42" t="n">
        <v>0</v>
      </c>
      <c r="N284" s="42" t="n">
        <v>0</v>
      </c>
      <c r="O284" s="22" t="str">
        <f aca="false">TEXT(A284,"ddd")</f>
        <v>Wed</v>
      </c>
    </row>
    <row r="285" customFormat="false" ht="15" hidden="false" customHeight="false" outlineLevel="0" collapsed="false">
      <c r="A285" s="37" t="n">
        <v>46134</v>
      </c>
      <c r="B285" s="37" t="n">
        <v>46125</v>
      </c>
      <c r="C285" s="34" t="n">
        <f aca="false">A285-B285</f>
        <v>9</v>
      </c>
      <c r="D285" s="22" t="s">
        <v>81</v>
      </c>
      <c r="E285" s="22" t="s">
        <v>199</v>
      </c>
      <c r="F285" s="22" t="s">
        <v>149</v>
      </c>
      <c r="G285" s="22" t="s">
        <v>152</v>
      </c>
      <c r="H285" s="22" t="s">
        <v>146</v>
      </c>
      <c r="I285" s="22" t="s">
        <v>147</v>
      </c>
      <c r="J285" s="42" t="n">
        <v>16</v>
      </c>
      <c r="K285" s="42" t="n">
        <v>1.24</v>
      </c>
      <c r="L285" s="42" t="n">
        <v>0</v>
      </c>
      <c r="M285" s="42" t="n">
        <v>0</v>
      </c>
      <c r="N285" s="42" t="n">
        <v>0</v>
      </c>
      <c r="O285" s="22" t="str">
        <f aca="false">TEXT(A285,"ddd")</f>
        <v>Wed</v>
      </c>
    </row>
    <row r="286" customFormat="false" ht="15" hidden="false" customHeight="false" outlineLevel="0" collapsed="false">
      <c r="A286" s="37" t="n">
        <v>46135</v>
      </c>
      <c r="B286" s="37" t="n">
        <v>46109</v>
      </c>
      <c r="C286" s="34" t="n">
        <f aca="false">A286-B286</f>
        <v>26</v>
      </c>
      <c r="D286" s="22" t="s">
        <v>81</v>
      </c>
      <c r="E286" s="22" t="s">
        <v>143</v>
      </c>
      <c r="F286" s="22" t="s">
        <v>144</v>
      </c>
      <c r="G286" s="22" t="s">
        <v>175</v>
      </c>
      <c r="H286" s="22" t="s">
        <v>146</v>
      </c>
      <c r="I286" s="22" t="s">
        <v>147</v>
      </c>
      <c r="J286" s="42" t="n">
        <v>10</v>
      </c>
      <c r="K286" s="42" t="n">
        <v>1.04</v>
      </c>
      <c r="L286" s="42" t="n">
        <v>0</v>
      </c>
      <c r="M286" s="42" t="n">
        <v>0</v>
      </c>
      <c r="N286" s="42" t="n">
        <v>0</v>
      </c>
      <c r="O286" s="22" t="str">
        <f aca="false">TEXT(A286,"ddd")</f>
        <v>Thu</v>
      </c>
    </row>
    <row r="287" customFormat="false" ht="15" hidden="false" customHeight="false" outlineLevel="0" collapsed="false">
      <c r="A287" s="37" t="n">
        <v>46135</v>
      </c>
      <c r="B287" s="37" t="n">
        <v>46070</v>
      </c>
      <c r="C287" s="34" t="n">
        <f aca="false">A287-B287</f>
        <v>65</v>
      </c>
      <c r="D287" s="22" t="s">
        <v>81</v>
      </c>
      <c r="E287" s="22" t="s">
        <v>197</v>
      </c>
      <c r="F287" s="22" t="s">
        <v>149</v>
      </c>
      <c r="G287" s="22" t="s">
        <v>275</v>
      </c>
      <c r="H287" s="22" t="s">
        <v>146</v>
      </c>
      <c r="I287" s="22" t="s">
        <v>147</v>
      </c>
      <c r="J287" s="42" t="n">
        <v>16.5</v>
      </c>
      <c r="K287" s="42" t="n">
        <v>1.21</v>
      </c>
      <c r="L287" s="42" t="n">
        <v>1.32</v>
      </c>
      <c r="M287" s="42" t="n">
        <v>0</v>
      </c>
      <c r="N287" s="42" t="n">
        <v>0</v>
      </c>
      <c r="O287" s="22" t="str">
        <f aca="false">TEXT(A287,"ddd")</f>
        <v>Thu</v>
      </c>
    </row>
    <row r="288" customFormat="false" ht="15" hidden="false" customHeight="false" outlineLevel="0" collapsed="false">
      <c r="A288" s="37" t="n">
        <v>46135</v>
      </c>
      <c r="B288" s="37" t="n">
        <v>46134</v>
      </c>
      <c r="C288" s="34" t="n">
        <f aca="false">A288-B288</f>
        <v>1</v>
      </c>
      <c r="D288" s="22" t="s">
        <v>81</v>
      </c>
      <c r="E288" s="22" t="s">
        <v>143</v>
      </c>
      <c r="F288" s="22" t="s">
        <v>144</v>
      </c>
      <c r="G288" s="22" t="s">
        <v>152</v>
      </c>
      <c r="H288" s="22" t="s">
        <v>146</v>
      </c>
      <c r="I288" s="22" t="s">
        <v>147</v>
      </c>
      <c r="J288" s="42" t="n">
        <v>9</v>
      </c>
      <c r="K288" s="42" t="n">
        <v>0.99</v>
      </c>
      <c r="L288" s="42" t="n">
        <v>1.08</v>
      </c>
      <c r="M288" s="42" t="n">
        <v>0</v>
      </c>
      <c r="N288" s="42" t="n">
        <v>0</v>
      </c>
      <c r="O288" s="22" t="str">
        <f aca="false">TEXT(A288,"ddd")</f>
        <v>Thu</v>
      </c>
    </row>
    <row r="289" customFormat="false" ht="15" hidden="false" customHeight="false" outlineLevel="0" collapsed="false">
      <c r="A289" s="37" t="n">
        <v>46135</v>
      </c>
      <c r="B289" s="37" t="n">
        <v>46132</v>
      </c>
      <c r="C289" s="34" t="n">
        <f aca="false">A289-B289</f>
        <v>3</v>
      </c>
      <c r="D289" s="22" t="s">
        <v>81</v>
      </c>
      <c r="E289" s="22" t="s">
        <v>107</v>
      </c>
      <c r="F289" s="22" t="s">
        <v>149</v>
      </c>
      <c r="G289" s="22" t="s">
        <v>276</v>
      </c>
      <c r="H289" s="22" t="s">
        <v>146</v>
      </c>
      <c r="I289" s="22" t="s">
        <v>147</v>
      </c>
      <c r="J289" s="42" t="n">
        <v>6.5</v>
      </c>
      <c r="K289" s="42" t="n">
        <v>0.73</v>
      </c>
      <c r="L289" s="42" t="n">
        <v>0</v>
      </c>
      <c r="M289" s="42" t="n">
        <v>0</v>
      </c>
      <c r="N289" s="42" t="n">
        <v>0</v>
      </c>
      <c r="O289" s="22" t="str">
        <f aca="false">TEXT(A289,"ddd")</f>
        <v>Thu</v>
      </c>
    </row>
    <row r="290" customFormat="false" ht="15" hidden="false" customHeight="false" outlineLevel="0" collapsed="false">
      <c r="A290" s="37" t="n">
        <v>46135</v>
      </c>
      <c r="B290" s="37" t="n">
        <v>46132</v>
      </c>
      <c r="C290" s="34" t="n">
        <f aca="false">A290-B290</f>
        <v>3</v>
      </c>
      <c r="D290" s="22" t="s">
        <v>81</v>
      </c>
      <c r="E290" s="22" t="s">
        <v>107</v>
      </c>
      <c r="F290" s="22" t="s">
        <v>151</v>
      </c>
      <c r="G290" s="22" t="s">
        <v>152</v>
      </c>
      <c r="H290" s="22" t="s">
        <v>146</v>
      </c>
      <c r="I290" s="22" t="s">
        <v>147</v>
      </c>
      <c r="J290" s="42" t="n">
        <v>11</v>
      </c>
      <c r="K290" s="42" t="n">
        <v>1.04</v>
      </c>
      <c r="L290" s="42" t="n">
        <v>1.32</v>
      </c>
      <c r="M290" s="42" t="n">
        <v>0</v>
      </c>
      <c r="N290" s="42" t="n">
        <v>0</v>
      </c>
      <c r="O290" s="22" t="str">
        <f aca="false">TEXT(A290,"ddd")</f>
        <v>Thu</v>
      </c>
    </row>
    <row r="291" customFormat="false" ht="15" hidden="false" customHeight="false" outlineLevel="0" collapsed="false">
      <c r="A291" s="37" t="n">
        <v>46135</v>
      </c>
      <c r="B291" s="37" t="n">
        <v>46134</v>
      </c>
      <c r="C291" s="34" t="n">
        <f aca="false">A291-B291</f>
        <v>1</v>
      </c>
      <c r="D291" s="22" t="s">
        <v>81</v>
      </c>
      <c r="E291" s="22" t="s">
        <v>143</v>
      </c>
      <c r="F291" s="22" t="s">
        <v>149</v>
      </c>
      <c r="G291" s="22" t="s">
        <v>152</v>
      </c>
      <c r="H291" s="22" t="s">
        <v>146</v>
      </c>
      <c r="I291" s="22" t="s">
        <v>147</v>
      </c>
      <c r="J291" s="42" t="n">
        <v>8.4</v>
      </c>
      <c r="K291" s="42" t="n">
        <v>0.97</v>
      </c>
      <c r="L291" s="42" t="n">
        <v>0</v>
      </c>
      <c r="M291" s="42" t="n">
        <v>0</v>
      </c>
      <c r="N291" s="42" t="n">
        <v>0</v>
      </c>
      <c r="O291" s="22" t="str">
        <f aca="false">TEXT(A291,"ddd")</f>
        <v>Thu</v>
      </c>
    </row>
    <row r="292" customFormat="false" ht="15" hidden="false" customHeight="false" outlineLevel="0" collapsed="false">
      <c r="A292" s="37" t="n">
        <v>46135</v>
      </c>
      <c r="B292" s="37" t="n">
        <v>46117</v>
      </c>
      <c r="C292" s="34" t="n">
        <f aca="false">A292-B292</f>
        <v>18</v>
      </c>
      <c r="D292" s="22" t="s">
        <v>81</v>
      </c>
      <c r="E292" s="22" t="s">
        <v>143</v>
      </c>
      <c r="F292" s="22" t="s">
        <v>159</v>
      </c>
      <c r="G292" s="22" t="s">
        <v>162</v>
      </c>
      <c r="H292" s="22" t="s">
        <v>146</v>
      </c>
      <c r="I292" s="22" t="s">
        <v>147</v>
      </c>
      <c r="J292" s="42" t="n">
        <v>9</v>
      </c>
      <c r="K292" s="42" t="n">
        <v>0.83</v>
      </c>
      <c r="L292" s="42" t="n">
        <v>1.08</v>
      </c>
      <c r="M292" s="42" t="n">
        <v>0</v>
      </c>
      <c r="N292" s="42" t="n">
        <v>0</v>
      </c>
      <c r="O292" s="22" t="str">
        <f aca="false">TEXT(A292,"ddd")</f>
        <v>Thu</v>
      </c>
    </row>
    <row r="293" customFormat="false" ht="15" hidden="false" customHeight="false" outlineLevel="0" collapsed="false">
      <c r="A293" s="37" t="n">
        <v>46135</v>
      </c>
      <c r="B293" s="37" t="n">
        <v>46132</v>
      </c>
      <c r="C293" s="34" t="n">
        <f aca="false">A293-B293</f>
        <v>3</v>
      </c>
      <c r="D293" s="22" t="s">
        <v>81</v>
      </c>
      <c r="E293" s="22" t="s">
        <v>236</v>
      </c>
      <c r="F293" s="22" t="s">
        <v>144</v>
      </c>
      <c r="G293" s="22" t="s">
        <v>243</v>
      </c>
      <c r="H293" s="22" t="s">
        <v>146</v>
      </c>
      <c r="I293" s="22" t="s">
        <v>147</v>
      </c>
      <c r="J293" s="42" t="n">
        <v>15</v>
      </c>
      <c r="K293" s="42" t="n">
        <v>1.35</v>
      </c>
      <c r="L293" s="42" t="n">
        <v>0</v>
      </c>
      <c r="M293" s="42" t="n">
        <v>0</v>
      </c>
      <c r="N293" s="42" t="n">
        <v>0</v>
      </c>
      <c r="O293" s="22" t="str">
        <f aca="false">TEXT(A293,"ddd")</f>
        <v>Thu</v>
      </c>
    </row>
    <row r="294" customFormat="false" ht="15" hidden="false" customHeight="false" outlineLevel="0" collapsed="false">
      <c r="A294" s="37" t="n">
        <v>46136</v>
      </c>
      <c r="B294" s="37" t="n">
        <v>46132</v>
      </c>
      <c r="C294" s="34" t="n">
        <f aca="false">A294-B294</f>
        <v>4</v>
      </c>
      <c r="D294" s="22" t="s">
        <v>81</v>
      </c>
      <c r="E294" s="22" t="s">
        <v>262</v>
      </c>
      <c r="F294" s="22" t="s">
        <v>159</v>
      </c>
      <c r="G294" s="22" t="s">
        <v>171</v>
      </c>
      <c r="H294" s="22" t="s">
        <v>146</v>
      </c>
      <c r="I294" s="22" t="s">
        <v>147</v>
      </c>
      <c r="J294" s="42" t="n">
        <v>44.99</v>
      </c>
      <c r="K294" s="42" t="n">
        <v>2.26</v>
      </c>
      <c r="L294" s="42" t="n">
        <v>5.4</v>
      </c>
      <c r="M294" s="42" t="n">
        <v>0</v>
      </c>
      <c r="N294" s="42" t="n">
        <v>0</v>
      </c>
      <c r="O294" s="22" t="str">
        <f aca="false">TEXT(A294,"ddd")</f>
        <v>Fri</v>
      </c>
    </row>
    <row r="295" customFormat="false" ht="15" hidden="false" customHeight="false" outlineLevel="0" collapsed="false">
      <c r="A295" s="37" t="n">
        <v>46136</v>
      </c>
      <c r="B295" s="37" t="n">
        <v>46134</v>
      </c>
      <c r="C295" s="34" t="n">
        <f aca="false">A295-B295</f>
        <v>2</v>
      </c>
      <c r="D295" s="22" t="s">
        <v>85</v>
      </c>
      <c r="E295" s="22" t="s">
        <v>97</v>
      </c>
      <c r="F295" s="22" t="s">
        <v>207</v>
      </c>
      <c r="G295" s="22" t="s">
        <v>202</v>
      </c>
      <c r="H295" s="22" t="s">
        <v>146</v>
      </c>
      <c r="I295" s="22" t="s">
        <v>147</v>
      </c>
      <c r="J295" s="42" t="n">
        <v>12</v>
      </c>
      <c r="K295" s="42" t="n">
        <v>1.23</v>
      </c>
      <c r="L295" s="42" t="n">
        <v>1.44</v>
      </c>
      <c r="M295" s="42" t="n">
        <v>0</v>
      </c>
      <c r="N295" s="42" t="n">
        <v>0</v>
      </c>
      <c r="O295" s="22" t="str">
        <f aca="false">TEXT(A295,"ddd")</f>
        <v>Fri</v>
      </c>
    </row>
    <row r="296" customFormat="false" ht="15" hidden="false" customHeight="false" outlineLevel="0" collapsed="false">
      <c r="A296" s="37" t="n">
        <v>46136</v>
      </c>
      <c r="B296" s="37" t="n">
        <v>46136</v>
      </c>
      <c r="C296" s="34" t="n">
        <f aca="false">A296-B296</f>
        <v>0</v>
      </c>
      <c r="D296" s="22" t="s">
        <v>81</v>
      </c>
      <c r="E296" s="22" t="s">
        <v>107</v>
      </c>
      <c r="F296" s="22" t="s">
        <v>144</v>
      </c>
      <c r="G296" s="22" t="s">
        <v>234</v>
      </c>
      <c r="H296" s="22" t="s">
        <v>146</v>
      </c>
      <c r="I296" s="22" t="s">
        <v>147</v>
      </c>
      <c r="J296" s="42" t="n">
        <v>17</v>
      </c>
      <c r="K296" s="42" t="n">
        <v>1.27</v>
      </c>
      <c r="L296" s="42" t="n">
        <v>2.04</v>
      </c>
      <c r="M296" s="42" t="n">
        <v>0</v>
      </c>
      <c r="N296" s="42" t="n">
        <v>0</v>
      </c>
      <c r="O296" s="22" t="str">
        <f aca="false">TEXT(A296,"ddd")</f>
        <v>Fri</v>
      </c>
    </row>
    <row r="297" customFormat="false" ht="15" hidden="false" customHeight="false" outlineLevel="0" collapsed="false">
      <c r="A297" s="37" t="n">
        <v>46136</v>
      </c>
      <c r="B297" s="37" t="n">
        <v>46136</v>
      </c>
      <c r="C297" s="34" t="n">
        <f aca="false">A297-B297</f>
        <v>0</v>
      </c>
      <c r="D297" s="22" t="s">
        <v>81</v>
      </c>
      <c r="E297" s="22" t="s">
        <v>82</v>
      </c>
      <c r="F297" s="22" t="s">
        <v>149</v>
      </c>
      <c r="G297" s="22" t="s">
        <v>145</v>
      </c>
      <c r="H297" s="22" t="s">
        <v>146</v>
      </c>
      <c r="I297" s="22" t="s">
        <v>147</v>
      </c>
      <c r="J297" s="42" t="n">
        <v>12</v>
      </c>
      <c r="K297" s="42" t="n">
        <v>1.12</v>
      </c>
      <c r="L297" s="42" t="n">
        <v>1.44</v>
      </c>
      <c r="M297" s="42" t="n">
        <v>0</v>
      </c>
      <c r="N297" s="42" t="n">
        <v>0</v>
      </c>
      <c r="O297" s="22" t="str">
        <f aca="false">TEXT(A297,"ddd")</f>
        <v>Fri</v>
      </c>
    </row>
    <row r="298" customFormat="false" ht="15" hidden="false" customHeight="false" outlineLevel="0" collapsed="false">
      <c r="A298" s="37" t="n">
        <v>46136</v>
      </c>
      <c r="B298" s="37" t="n">
        <v>46132</v>
      </c>
      <c r="C298" s="34" t="n">
        <f aca="false">A298-B298</f>
        <v>4</v>
      </c>
      <c r="D298" s="22" t="s">
        <v>85</v>
      </c>
      <c r="E298" s="22" t="s">
        <v>143</v>
      </c>
      <c r="F298" s="22" t="s">
        <v>159</v>
      </c>
      <c r="G298" s="22" t="s">
        <v>152</v>
      </c>
      <c r="H298" s="22" t="s">
        <v>146</v>
      </c>
      <c r="I298" s="22" t="s">
        <v>147</v>
      </c>
      <c r="J298" s="42" t="n">
        <v>9</v>
      </c>
      <c r="K298" s="42" t="n">
        <v>0.99</v>
      </c>
      <c r="L298" s="42" t="n">
        <v>0</v>
      </c>
      <c r="M298" s="42" t="n">
        <v>0</v>
      </c>
      <c r="N298" s="42" t="n">
        <v>0</v>
      </c>
      <c r="O298" s="22" t="str">
        <f aca="false">TEXT(A298,"ddd")</f>
        <v>Fri</v>
      </c>
    </row>
    <row r="299" customFormat="false" ht="15" hidden="false" customHeight="false" outlineLevel="0" collapsed="false">
      <c r="A299" s="37" t="n">
        <v>46137</v>
      </c>
      <c r="B299" s="37" t="n">
        <v>46134</v>
      </c>
      <c r="C299" s="34" t="n">
        <f aca="false">A299-B299</f>
        <v>3</v>
      </c>
      <c r="D299" s="22" t="s">
        <v>81</v>
      </c>
      <c r="E299" s="22" t="s">
        <v>277</v>
      </c>
      <c r="F299" s="22" t="s">
        <v>149</v>
      </c>
      <c r="G299" s="22" t="s">
        <v>160</v>
      </c>
      <c r="H299" s="22" t="s">
        <v>146</v>
      </c>
      <c r="I299" s="22" t="s">
        <v>147</v>
      </c>
      <c r="J299" s="42" t="n">
        <v>18</v>
      </c>
      <c r="K299" s="42" t="n">
        <v>1.44</v>
      </c>
      <c r="L299" s="42" t="n">
        <v>0</v>
      </c>
      <c r="M299" s="42" t="n">
        <v>0</v>
      </c>
      <c r="N299" s="42" t="n">
        <v>0</v>
      </c>
      <c r="O299" s="22" t="str">
        <f aca="false">TEXT(A299,"ddd")</f>
        <v>Sat</v>
      </c>
    </row>
    <row r="300" customFormat="false" ht="15" hidden="false" customHeight="false" outlineLevel="0" collapsed="false">
      <c r="A300" s="37" t="n">
        <v>46137</v>
      </c>
      <c r="B300" s="37" t="n">
        <v>46134</v>
      </c>
      <c r="C300" s="34" t="n">
        <f aca="false">A300-B300</f>
        <v>3</v>
      </c>
      <c r="D300" s="22" t="s">
        <v>89</v>
      </c>
      <c r="E300" s="22" t="s">
        <v>269</v>
      </c>
      <c r="F300" s="22" t="s">
        <v>144</v>
      </c>
      <c r="G300" s="22" t="s">
        <v>272</v>
      </c>
      <c r="H300" s="22" t="s">
        <v>146</v>
      </c>
      <c r="I300" s="22" t="s">
        <v>147</v>
      </c>
      <c r="J300" s="42" t="n">
        <v>11</v>
      </c>
      <c r="K300" s="42" t="n">
        <v>1.14</v>
      </c>
      <c r="L300" s="42" t="n">
        <v>1.32</v>
      </c>
      <c r="M300" s="42" t="n">
        <v>0</v>
      </c>
      <c r="N300" s="42" t="n">
        <v>0</v>
      </c>
      <c r="O300" s="22" t="str">
        <f aca="false">TEXT(A300,"ddd")</f>
        <v>Sat</v>
      </c>
    </row>
    <row r="301" customFormat="false" ht="15" hidden="false" customHeight="false" outlineLevel="0" collapsed="false">
      <c r="A301" s="37" t="n">
        <v>46137</v>
      </c>
      <c r="B301" s="37" t="n">
        <v>46127</v>
      </c>
      <c r="C301" s="34" t="n">
        <f aca="false">A301-B301</f>
        <v>10</v>
      </c>
      <c r="D301" s="22" t="s">
        <v>81</v>
      </c>
      <c r="E301" s="22" t="s">
        <v>278</v>
      </c>
      <c r="F301" s="22" t="s">
        <v>151</v>
      </c>
      <c r="G301" s="22" t="s">
        <v>279</v>
      </c>
      <c r="H301" s="22" t="s">
        <v>146</v>
      </c>
      <c r="I301" s="22" t="s">
        <v>147</v>
      </c>
      <c r="J301" s="42" t="n">
        <v>35</v>
      </c>
      <c r="K301" s="42" t="n">
        <v>2</v>
      </c>
      <c r="L301" s="42" t="n">
        <v>4.2</v>
      </c>
      <c r="M301" s="42" t="n">
        <v>0</v>
      </c>
      <c r="N301" s="42" t="n">
        <v>0</v>
      </c>
      <c r="O301" s="22" t="str">
        <f aca="false">TEXT(A301,"ddd")</f>
        <v>Sat</v>
      </c>
    </row>
    <row r="302" customFormat="false" ht="15" hidden="false" customHeight="false" outlineLevel="0" collapsed="false">
      <c r="A302" s="37" t="n">
        <v>46137</v>
      </c>
      <c r="B302" s="37" t="n">
        <v>46134</v>
      </c>
      <c r="C302" s="34" t="n">
        <f aca="false">A302-B302</f>
        <v>3</v>
      </c>
      <c r="D302" s="22" t="s">
        <v>81</v>
      </c>
      <c r="E302" s="22" t="s">
        <v>186</v>
      </c>
      <c r="F302" s="22" t="s">
        <v>144</v>
      </c>
      <c r="G302" s="22" t="s">
        <v>219</v>
      </c>
      <c r="H302" s="22" t="s">
        <v>146</v>
      </c>
      <c r="I302" s="22" t="s">
        <v>147</v>
      </c>
      <c r="J302" s="42" t="n">
        <v>9</v>
      </c>
      <c r="K302" s="42" t="n">
        <v>1.12</v>
      </c>
      <c r="L302" s="42" t="n">
        <v>1.08</v>
      </c>
      <c r="M302" s="42" t="n">
        <v>0</v>
      </c>
      <c r="N302" s="42" t="n">
        <v>0</v>
      </c>
      <c r="O302" s="22" t="str">
        <f aca="false">TEXT(A302,"ddd")</f>
        <v>Sat</v>
      </c>
    </row>
    <row r="303" customFormat="false" ht="15" hidden="false" customHeight="false" outlineLevel="0" collapsed="false">
      <c r="A303" s="37" t="n">
        <v>46137</v>
      </c>
      <c r="B303" s="37" t="n">
        <v>46135</v>
      </c>
      <c r="C303" s="34" t="n">
        <f aca="false">A303-B303</f>
        <v>2</v>
      </c>
      <c r="D303" s="22" t="s">
        <v>81</v>
      </c>
      <c r="E303" s="22" t="s">
        <v>143</v>
      </c>
      <c r="F303" s="22" t="s">
        <v>159</v>
      </c>
      <c r="G303" s="22" t="s">
        <v>152</v>
      </c>
      <c r="H303" s="22" t="s">
        <v>146</v>
      </c>
      <c r="I303" s="22" t="s">
        <v>147</v>
      </c>
      <c r="J303" s="42" t="n">
        <v>10</v>
      </c>
      <c r="K303" s="42" t="n">
        <v>1.03</v>
      </c>
      <c r="L303" s="42" t="n">
        <v>1.2</v>
      </c>
      <c r="M303" s="42" t="n">
        <v>0</v>
      </c>
      <c r="N303" s="42" t="n">
        <v>0</v>
      </c>
      <c r="O303" s="22" t="str">
        <f aca="false">TEXT(A303,"ddd")</f>
        <v>Sat</v>
      </c>
    </row>
    <row r="304" customFormat="false" ht="15" hidden="false" customHeight="false" outlineLevel="0" collapsed="false">
      <c r="A304" s="37" t="n">
        <v>46138</v>
      </c>
      <c r="B304" s="37" t="n">
        <v>46136</v>
      </c>
      <c r="C304" s="34" t="n">
        <f aca="false">A304-B304</f>
        <v>2</v>
      </c>
      <c r="D304" s="22" t="s">
        <v>81</v>
      </c>
      <c r="E304" s="22" t="s">
        <v>143</v>
      </c>
      <c r="F304" s="22" t="s">
        <v>149</v>
      </c>
      <c r="G304" s="22" t="s">
        <v>162</v>
      </c>
      <c r="H304" s="22" t="s">
        <v>146</v>
      </c>
      <c r="I304" s="22" t="s">
        <v>147</v>
      </c>
      <c r="J304" s="42" t="n">
        <v>13</v>
      </c>
      <c r="K304" s="42" t="n">
        <v>0.97</v>
      </c>
      <c r="L304" s="42" t="n">
        <v>1.56</v>
      </c>
      <c r="M304" s="42" t="n">
        <v>0</v>
      </c>
      <c r="N304" s="42" t="n">
        <v>0</v>
      </c>
      <c r="O304" s="22" t="str">
        <f aca="false">TEXT(A304,"ddd")</f>
        <v>Sun</v>
      </c>
    </row>
    <row r="305" customFormat="false" ht="15" hidden="false" customHeight="false" outlineLevel="0" collapsed="false">
      <c r="A305" s="37" t="n">
        <v>46138</v>
      </c>
      <c r="B305" s="37" t="n">
        <v>46136</v>
      </c>
      <c r="C305" s="34" t="n">
        <f aca="false">A305-B305</f>
        <v>2</v>
      </c>
      <c r="D305" s="22" t="s">
        <v>81</v>
      </c>
      <c r="E305" s="22" t="s">
        <v>107</v>
      </c>
      <c r="F305" s="22" t="s">
        <v>144</v>
      </c>
      <c r="G305" s="22" t="s">
        <v>163</v>
      </c>
      <c r="H305" s="22" t="s">
        <v>146</v>
      </c>
      <c r="I305" s="22" t="s">
        <v>147</v>
      </c>
      <c r="J305" s="42" t="n">
        <v>18</v>
      </c>
      <c r="K305" s="42" t="n">
        <v>1.3</v>
      </c>
      <c r="L305" s="42" t="n">
        <v>2.16</v>
      </c>
      <c r="M305" s="42" t="n">
        <v>0</v>
      </c>
      <c r="N305" s="42" t="n">
        <v>0</v>
      </c>
      <c r="O305" s="22" t="str">
        <f aca="false">TEXT(A305,"ddd")</f>
        <v>Sun</v>
      </c>
    </row>
    <row r="306" customFormat="false" ht="15" hidden="false" customHeight="false" outlineLevel="0" collapsed="false">
      <c r="A306" s="37" t="n">
        <v>46138</v>
      </c>
      <c r="B306" s="37" t="n">
        <v>46070</v>
      </c>
      <c r="C306" s="34" t="n">
        <f aca="false">A306-B306</f>
        <v>68</v>
      </c>
      <c r="D306" s="22" t="s">
        <v>81</v>
      </c>
      <c r="E306" s="22" t="s">
        <v>143</v>
      </c>
      <c r="F306" s="22" t="s">
        <v>144</v>
      </c>
      <c r="G306" s="22" t="s">
        <v>226</v>
      </c>
      <c r="H306" s="22" t="s">
        <v>146</v>
      </c>
      <c r="I306" s="22" t="s">
        <v>147</v>
      </c>
      <c r="J306" s="42" t="n">
        <v>10</v>
      </c>
      <c r="K306" s="42" t="n">
        <v>1.03</v>
      </c>
      <c r="L306" s="42" t="n">
        <v>0</v>
      </c>
      <c r="M306" s="42" t="n">
        <v>0</v>
      </c>
      <c r="N306" s="42" t="n">
        <v>0</v>
      </c>
      <c r="O306" s="22" t="str">
        <f aca="false">TEXT(A306,"ddd")</f>
        <v>Sun</v>
      </c>
    </row>
    <row r="307" customFormat="false" ht="15" hidden="false" customHeight="false" outlineLevel="0" collapsed="false">
      <c r="A307" s="37" t="n">
        <v>46138</v>
      </c>
      <c r="B307" s="37" t="n">
        <v>46128</v>
      </c>
      <c r="C307" s="34" t="n">
        <f aca="false">A307-B307</f>
        <v>10</v>
      </c>
      <c r="D307" s="22" t="s">
        <v>81</v>
      </c>
      <c r="E307" s="22" t="s">
        <v>211</v>
      </c>
      <c r="F307" s="22" t="s">
        <v>151</v>
      </c>
      <c r="G307" s="22" t="s">
        <v>250</v>
      </c>
      <c r="H307" s="22" t="s">
        <v>146</v>
      </c>
      <c r="I307" s="22" t="s">
        <v>147</v>
      </c>
      <c r="J307" s="42" t="n">
        <v>16</v>
      </c>
      <c r="K307" s="42" t="n">
        <v>1.4</v>
      </c>
      <c r="L307" s="42" t="n">
        <v>0</v>
      </c>
      <c r="M307" s="42" t="n">
        <v>0</v>
      </c>
      <c r="N307" s="42" t="n">
        <v>0</v>
      </c>
      <c r="O307" s="22" t="str">
        <f aca="false">TEXT(A307,"ddd")</f>
        <v>Sun</v>
      </c>
    </row>
    <row r="308" customFormat="false" ht="15" hidden="false" customHeight="false" outlineLevel="0" collapsed="false">
      <c r="A308" s="37" t="n">
        <v>46138</v>
      </c>
      <c r="B308" s="37" t="n">
        <v>46134</v>
      </c>
      <c r="C308" s="34" t="n">
        <f aca="false">A308-B308</f>
        <v>4</v>
      </c>
      <c r="D308" s="22" t="s">
        <v>81</v>
      </c>
      <c r="E308" s="22" t="s">
        <v>143</v>
      </c>
      <c r="F308" s="22" t="s">
        <v>144</v>
      </c>
      <c r="G308" s="22" t="s">
        <v>162</v>
      </c>
      <c r="H308" s="22" t="s">
        <v>146</v>
      </c>
      <c r="I308" s="22" t="s">
        <v>147</v>
      </c>
      <c r="J308" s="42" t="n">
        <v>9</v>
      </c>
      <c r="K308" s="42" t="n">
        <v>0.81</v>
      </c>
      <c r="L308" s="42" t="n">
        <v>1.08</v>
      </c>
      <c r="M308" s="42" t="n">
        <v>0</v>
      </c>
      <c r="N308" s="42" t="n">
        <v>0</v>
      </c>
      <c r="O308" s="22" t="str">
        <f aca="false">TEXT(A308,"ddd")</f>
        <v>Sun</v>
      </c>
    </row>
    <row r="309" customFormat="false" ht="15" hidden="false" customHeight="false" outlineLevel="0" collapsed="false">
      <c r="A309" s="37" t="n">
        <v>46138</v>
      </c>
      <c r="B309" s="37" t="n">
        <v>46132</v>
      </c>
      <c r="C309" s="34" t="n">
        <f aca="false">A309-B309</f>
        <v>6</v>
      </c>
      <c r="D309" s="22" t="s">
        <v>81</v>
      </c>
      <c r="E309" s="22" t="s">
        <v>82</v>
      </c>
      <c r="F309" s="22" t="s">
        <v>159</v>
      </c>
      <c r="G309" s="22" t="s">
        <v>190</v>
      </c>
      <c r="H309" s="22" t="s">
        <v>146</v>
      </c>
      <c r="I309" s="22" t="s">
        <v>147</v>
      </c>
      <c r="J309" s="42" t="n">
        <v>15</v>
      </c>
      <c r="K309" s="42" t="n">
        <v>1.2</v>
      </c>
      <c r="L309" s="42" t="n">
        <v>0</v>
      </c>
      <c r="M309" s="42" t="n">
        <v>0</v>
      </c>
      <c r="N309" s="42" t="n">
        <v>0</v>
      </c>
      <c r="O309" s="22" t="str">
        <f aca="false">TEXT(A309,"ddd")</f>
        <v>Sun</v>
      </c>
    </row>
    <row r="310" customFormat="false" ht="15" hidden="false" customHeight="false" outlineLevel="0" collapsed="false">
      <c r="A310" s="37" t="n">
        <v>46138</v>
      </c>
      <c r="B310" s="37" t="n">
        <v>46132</v>
      </c>
      <c r="C310" s="34" t="n">
        <f aca="false">A310-B310</f>
        <v>6</v>
      </c>
      <c r="D310" s="22" t="s">
        <v>85</v>
      </c>
      <c r="E310" s="22" t="s">
        <v>143</v>
      </c>
      <c r="F310" s="22" t="s">
        <v>207</v>
      </c>
      <c r="G310" s="22" t="s">
        <v>145</v>
      </c>
      <c r="H310" s="22" t="s">
        <v>146</v>
      </c>
      <c r="I310" s="22" t="s">
        <v>147</v>
      </c>
      <c r="J310" s="42" t="n">
        <v>15</v>
      </c>
      <c r="K310" s="42" t="n">
        <v>1.37</v>
      </c>
      <c r="L310" s="42" t="n">
        <v>1.8</v>
      </c>
      <c r="M310" s="42" t="n">
        <v>0</v>
      </c>
      <c r="N310" s="42" t="n">
        <v>0</v>
      </c>
      <c r="O310" s="22" t="str">
        <f aca="false">TEXT(A310,"ddd")</f>
        <v>Sun</v>
      </c>
    </row>
    <row r="311" customFormat="false" ht="15" hidden="false" customHeight="false" outlineLevel="0" collapsed="false">
      <c r="A311" s="37" t="n">
        <v>46139</v>
      </c>
      <c r="B311" s="37" t="n">
        <v>46134</v>
      </c>
      <c r="C311" s="34" t="n">
        <f aca="false">A311-B311</f>
        <v>5</v>
      </c>
      <c r="D311" s="22" t="s">
        <v>81</v>
      </c>
      <c r="E311" s="22" t="s">
        <v>189</v>
      </c>
      <c r="F311" s="22" t="s">
        <v>149</v>
      </c>
      <c r="G311" s="22" t="s">
        <v>152</v>
      </c>
      <c r="H311" s="22" t="s">
        <v>146</v>
      </c>
      <c r="I311" s="22" t="s">
        <v>147</v>
      </c>
      <c r="J311" s="42" t="n">
        <v>14</v>
      </c>
      <c r="K311" s="42" t="n">
        <v>1.18</v>
      </c>
      <c r="L311" s="42" t="n">
        <v>0</v>
      </c>
      <c r="M311" s="42" t="n">
        <v>0</v>
      </c>
      <c r="N311" s="42" t="n">
        <v>0</v>
      </c>
      <c r="O311" s="22" t="str">
        <f aca="false">TEXT(A311,"ddd")</f>
        <v>Mon</v>
      </c>
    </row>
    <row r="312" customFormat="false" ht="15" hidden="false" customHeight="false" outlineLevel="0" collapsed="false">
      <c r="A312" s="37" t="n">
        <v>46139</v>
      </c>
      <c r="B312" s="37" t="n">
        <v>46110</v>
      </c>
      <c r="C312" s="34" t="n">
        <f aca="false">A312-B312</f>
        <v>29</v>
      </c>
      <c r="D312" s="22" t="s">
        <v>81</v>
      </c>
      <c r="E312" s="22" t="s">
        <v>211</v>
      </c>
      <c r="F312" s="22" t="s">
        <v>144</v>
      </c>
      <c r="G312" s="22" t="s">
        <v>244</v>
      </c>
      <c r="H312" s="22" t="s">
        <v>146</v>
      </c>
      <c r="I312" s="22" t="s">
        <v>147</v>
      </c>
      <c r="J312" s="42" t="n">
        <v>8.4</v>
      </c>
      <c r="K312" s="42" t="n">
        <v>1.12</v>
      </c>
      <c r="L312" s="42" t="n">
        <v>1.01</v>
      </c>
      <c r="M312" s="42" t="n">
        <v>0</v>
      </c>
      <c r="N312" s="42" t="n">
        <v>0</v>
      </c>
      <c r="O312" s="22" t="str">
        <f aca="false">TEXT(A312,"ddd")</f>
        <v>Mon</v>
      </c>
    </row>
    <row r="313" customFormat="false" ht="15" hidden="false" customHeight="false" outlineLevel="0" collapsed="false">
      <c r="A313" s="37" t="n">
        <v>46139</v>
      </c>
      <c r="B313" s="37" t="n">
        <v>46134</v>
      </c>
      <c r="C313" s="34" t="n">
        <f aca="false">A313-B313</f>
        <v>5</v>
      </c>
      <c r="D313" s="22" t="s">
        <v>81</v>
      </c>
      <c r="E313" s="22" t="s">
        <v>186</v>
      </c>
      <c r="F313" s="22" t="s">
        <v>144</v>
      </c>
      <c r="G313" s="22" t="s">
        <v>190</v>
      </c>
      <c r="H313" s="22" t="s">
        <v>146</v>
      </c>
      <c r="I313" s="22" t="s">
        <v>147</v>
      </c>
      <c r="J313" s="42" t="n">
        <v>8</v>
      </c>
      <c r="K313" s="42" t="n">
        <v>0.95</v>
      </c>
      <c r="L313" s="42" t="n">
        <v>0</v>
      </c>
      <c r="M313" s="42" t="n">
        <v>0</v>
      </c>
      <c r="N313" s="42" t="n">
        <v>0</v>
      </c>
      <c r="O313" s="22" t="str">
        <f aca="false">TEXT(A313,"ddd")</f>
        <v>Mon</v>
      </c>
    </row>
    <row r="314" customFormat="false" ht="15" hidden="false" customHeight="false" outlineLevel="0" collapsed="false">
      <c r="A314" s="37" t="n">
        <v>46139</v>
      </c>
      <c r="B314" s="37" t="n">
        <v>46132</v>
      </c>
      <c r="C314" s="34" t="n">
        <f aca="false">A314-B314</f>
        <v>7</v>
      </c>
      <c r="D314" s="22" t="s">
        <v>81</v>
      </c>
      <c r="E314" s="22" t="s">
        <v>188</v>
      </c>
      <c r="F314" s="22" t="s">
        <v>144</v>
      </c>
      <c r="G314" s="22" t="s">
        <v>215</v>
      </c>
      <c r="H314" s="22" t="s">
        <v>146</v>
      </c>
      <c r="I314" s="22" t="s">
        <v>147</v>
      </c>
      <c r="J314" s="42" t="n">
        <v>11</v>
      </c>
      <c r="K314" s="42" t="n">
        <v>1.13</v>
      </c>
      <c r="L314" s="42" t="n">
        <v>0</v>
      </c>
      <c r="M314" s="42" t="n">
        <v>0</v>
      </c>
      <c r="N314" s="42" t="n">
        <v>0</v>
      </c>
      <c r="O314" s="22" t="str">
        <f aca="false">TEXT(A314,"ddd")</f>
        <v>Mon</v>
      </c>
    </row>
    <row r="315" customFormat="false" ht="15" hidden="false" customHeight="false" outlineLevel="0" collapsed="false">
      <c r="A315" s="37" t="n">
        <v>46139</v>
      </c>
      <c r="B315" s="37" t="n">
        <v>46136</v>
      </c>
      <c r="C315" s="34" t="n">
        <f aca="false">A315-B315</f>
        <v>3</v>
      </c>
      <c r="D315" s="22" t="s">
        <v>81</v>
      </c>
      <c r="E315" s="22" t="s">
        <v>143</v>
      </c>
      <c r="F315" s="22" t="s">
        <v>144</v>
      </c>
      <c r="G315" s="22" t="s">
        <v>219</v>
      </c>
      <c r="H315" s="22" t="s">
        <v>146</v>
      </c>
      <c r="I315" s="22" t="s">
        <v>147</v>
      </c>
      <c r="J315" s="42" t="n">
        <v>10</v>
      </c>
      <c r="K315" s="42" t="n">
        <v>1.04</v>
      </c>
      <c r="L315" s="42" t="n">
        <v>0</v>
      </c>
      <c r="M315" s="42" t="n">
        <v>0</v>
      </c>
      <c r="N315" s="42" t="n">
        <v>0</v>
      </c>
      <c r="O315" s="22" t="str">
        <f aca="false">TEXT(A315,"ddd")</f>
        <v>Mon</v>
      </c>
    </row>
    <row r="316" customFormat="false" ht="15" hidden="false" customHeight="false" outlineLevel="0" collapsed="false">
      <c r="A316" s="37" t="n">
        <v>46139</v>
      </c>
      <c r="B316" s="37" t="n">
        <v>46119</v>
      </c>
      <c r="C316" s="34" t="n">
        <f aca="false">A316-B316</f>
        <v>20</v>
      </c>
      <c r="D316" s="22" t="s">
        <v>81</v>
      </c>
      <c r="E316" s="22" t="s">
        <v>176</v>
      </c>
      <c r="F316" s="22" t="s">
        <v>159</v>
      </c>
      <c r="G316" s="22" t="s">
        <v>215</v>
      </c>
      <c r="H316" s="22" t="s">
        <v>146</v>
      </c>
      <c r="I316" s="22" t="s">
        <v>147</v>
      </c>
      <c r="J316" s="42" t="n">
        <v>9</v>
      </c>
      <c r="K316" s="42" t="n">
        <v>1</v>
      </c>
      <c r="L316" s="42" t="n">
        <v>0</v>
      </c>
      <c r="M316" s="42" t="n">
        <v>0</v>
      </c>
      <c r="N316" s="42" t="n">
        <v>0</v>
      </c>
      <c r="O316" s="22" t="str">
        <f aca="false">TEXT(A316,"ddd")</f>
        <v>Mon</v>
      </c>
    </row>
    <row r="317" customFormat="false" ht="15" hidden="false" customHeight="false" outlineLevel="0" collapsed="false">
      <c r="A317" s="37" t="n">
        <v>46139</v>
      </c>
      <c r="B317" s="37" t="n">
        <v>46093</v>
      </c>
      <c r="C317" s="34" t="n">
        <f aca="false">A317-B317</f>
        <v>46</v>
      </c>
      <c r="D317" s="22" t="s">
        <v>81</v>
      </c>
      <c r="E317" s="22" t="s">
        <v>233</v>
      </c>
      <c r="F317" s="22" t="s">
        <v>149</v>
      </c>
      <c r="G317" s="22" t="s">
        <v>190</v>
      </c>
      <c r="H317" s="22" t="s">
        <v>146</v>
      </c>
      <c r="I317" s="22" t="s">
        <v>147</v>
      </c>
      <c r="J317" s="42" t="n">
        <v>13</v>
      </c>
      <c r="K317" s="42" t="n">
        <v>1.13</v>
      </c>
      <c r="L317" s="42" t="n">
        <v>0</v>
      </c>
      <c r="M317" s="42" t="n">
        <v>21.91</v>
      </c>
      <c r="N317" s="42" t="n">
        <v>10.04</v>
      </c>
      <c r="O317" s="22" t="str">
        <f aca="false">TEXT(A317,"ddd")</f>
        <v>Mon</v>
      </c>
    </row>
    <row r="318" customFormat="false" ht="15" hidden="false" customHeight="false" outlineLevel="0" collapsed="false">
      <c r="A318" s="37" t="n">
        <v>46139</v>
      </c>
      <c r="B318" s="37" t="n">
        <v>46076</v>
      </c>
      <c r="C318" s="34" t="n">
        <f aca="false">A318-B318</f>
        <v>63</v>
      </c>
      <c r="D318" s="22" t="s">
        <v>81</v>
      </c>
      <c r="E318" s="22" t="s">
        <v>143</v>
      </c>
      <c r="F318" s="22" t="s">
        <v>144</v>
      </c>
      <c r="G318" s="22" t="s">
        <v>160</v>
      </c>
      <c r="H318" s="22" t="s">
        <v>147</v>
      </c>
      <c r="I318" s="22" t="s">
        <v>147</v>
      </c>
      <c r="J318" s="42" t="n">
        <v>10.8</v>
      </c>
      <c r="K318" s="42" t="n">
        <v>1.68</v>
      </c>
      <c r="L318" s="42" t="n">
        <v>0</v>
      </c>
      <c r="M318" s="42" t="n">
        <v>0</v>
      </c>
      <c r="N318" s="42" t="n">
        <v>0</v>
      </c>
      <c r="O318" s="22" t="str">
        <f aca="false">TEXT(A318,"ddd")</f>
        <v>Mon</v>
      </c>
    </row>
    <row r="319" customFormat="false" ht="15" hidden="false" customHeight="false" outlineLevel="0" collapsed="false">
      <c r="A319" s="37" t="n">
        <v>46139</v>
      </c>
      <c r="B319" s="37" t="n">
        <v>46139</v>
      </c>
      <c r="C319" s="34" t="n">
        <f aca="false">A319-B319</f>
        <v>0</v>
      </c>
      <c r="D319" s="22" t="s">
        <v>81</v>
      </c>
      <c r="E319" s="22" t="s">
        <v>143</v>
      </c>
      <c r="F319" s="22" t="s">
        <v>144</v>
      </c>
      <c r="G319" s="22" t="s">
        <v>160</v>
      </c>
      <c r="H319" s="22" t="s">
        <v>147</v>
      </c>
      <c r="I319" s="22" t="s">
        <v>146</v>
      </c>
      <c r="J319" s="42" t="n">
        <v>13.5</v>
      </c>
      <c r="K319" s="42" t="n">
        <v>0</v>
      </c>
      <c r="L319" s="42" t="n">
        <v>1.62</v>
      </c>
      <c r="M319" s="42" t="n">
        <v>0</v>
      </c>
      <c r="N319" s="42" t="n">
        <v>0</v>
      </c>
      <c r="O319" s="22" t="str">
        <f aca="false">TEXT(A319,"ddd")</f>
        <v>Mon</v>
      </c>
    </row>
    <row r="320" customFormat="false" ht="15" hidden="false" customHeight="false" outlineLevel="0" collapsed="false">
      <c r="A320" s="37" t="n">
        <v>46139</v>
      </c>
      <c r="B320" s="37" t="n">
        <v>46058</v>
      </c>
      <c r="C320" s="34" t="n">
        <f aca="false">A320-B320</f>
        <v>81</v>
      </c>
      <c r="D320" s="22" t="s">
        <v>81</v>
      </c>
      <c r="E320" s="22" t="s">
        <v>157</v>
      </c>
      <c r="F320" s="22" t="s">
        <v>144</v>
      </c>
      <c r="G320" s="22" t="s">
        <v>156</v>
      </c>
      <c r="H320" s="22" t="s">
        <v>146</v>
      </c>
      <c r="I320" s="22" t="s">
        <v>147</v>
      </c>
      <c r="J320" s="42" t="n">
        <v>7.5</v>
      </c>
      <c r="K320" s="42" t="n">
        <v>0.76</v>
      </c>
      <c r="L320" s="42" t="n">
        <v>0</v>
      </c>
      <c r="M320" s="42" t="n">
        <v>0</v>
      </c>
      <c r="N320" s="42" t="n">
        <v>0</v>
      </c>
      <c r="O320" s="22" t="str">
        <f aca="false">TEXT(A320,"ddd")</f>
        <v>Mon</v>
      </c>
    </row>
    <row r="321" customFormat="false" ht="15" hidden="false" customHeight="false" outlineLevel="0" collapsed="false">
      <c r="A321" s="37" t="n">
        <v>46139</v>
      </c>
      <c r="B321" s="37" t="n">
        <v>46130</v>
      </c>
      <c r="C321" s="34" t="n">
        <f aca="false">A321-B321</f>
        <v>9</v>
      </c>
      <c r="D321" s="22" t="s">
        <v>81</v>
      </c>
      <c r="E321" s="22" t="s">
        <v>186</v>
      </c>
      <c r="F321" s="22" t="s">
        <v>144</v>
      </c>
      <c r="G321" s="22" t="s">
        <v>243</v>
      </c>
      <c r="H321" s="22" t="s">
        <v>146</v>
      </c>
      <c r="I321" s="22" t="s">
        <v>147</v>
      </c>
      <c r="J321" s="42" t="n">
        <v>8</v>
      </c>
      <c r="K321" s="42" t="n">
        <v>0.98</v>
      </c>
      <c r="L321" s="42" t="n">
        <v>0</v>
      </c>
      <c r="M321" s="42" t="n">
        <v>0</v>
      </c>
      <c r="N321" s="42" t="n">
        <v>0</v>
      </c>
      <c r="O321" s="22" t="str">
        <f aca="false">TEXT(A321,"ddd")</f>
        <v>Mon</v>
      </c>
    </row>
    <row r="322" customFormat="false" ht="15" hidden="false" customHeight="false" outlineLevel="0" collapsed="false">
      <c r="A322" s="37" t="n">
        <v>46140</v>
      </c>
      <c r="B322" s="37" t="n">
        <v>46139</v>
      </c>
      <c r="C322" s="34" t="n">
        <f aca="false">A322-B322</f>
        <v>1</v>
      </c>
      <c r="D322" s="22" t="s">
        <v>81</v>
      </c>
      <c r="E322" s="22" t="s">
        <v>214</v>
      </c>
      <c r="F322" s="22" t="s">
        <v>144</v>
      </c>
      <c r="G322" s="22" t="s">
        <v>226</v>
      </c>
      <c r="H322" s="22" t="s">
        <v>146</v>
      </c>
      <c r="I322" s="22" t="s">
        <v>147</v>
      </c>
      <c r="J322" s="42" t="n">
        <v>19</v>
      </c>
      <c r="K322" s="42" t="n">
        <v>1.35</v>
      </c>
      <c r="L322" s="42" t="n">
        <v>2.28</v>
      </c>
      <c r="M322" s="42" t="n">
        <v>0</v>
      </c>
      <c r="N322" s="42" t="n">
        <v>0</v>
      </c>
      <c r="O322" s="22" t="str">
        <f aca="false">TEXT(A322,"ddd")</f>
        <v>Tue</v>
      </c>
    </row>
    <row r="323" customFormat="false" ht="15" hidden="false" customHeight="false" outlineLevel="0" collapsed="false">
      <c r="A323" s="37" t="n">
        <v>46140</v>
      </c>
      <c r="B323" s="37" t="n">
        <v>46139</v>
      </c>
      <c r="C323" s="34" t="n">
        <f aca="false">A323-B323</f>
        <v>1</v>
      </c>
      <c r="D323" s="22" t="s">
        <v>81</v>
      </c>
      <c r="E323" s="22" t="s">
        <v>86</v>
      </c>
      <c r="F323" s="22" t="s">
        <v>159</v>
      </c>
      <c r="G323" s="22" t="s">
        <v>160</v>
      </c>
      <c r="H323" s="22" t="s">
        <v>146</v>
      </c>
      <c r="I323" s="22" t="s">
        <v>147</v>
      </c>
      <c r="J323" s="42" t="n">
        <v>17</v>
      </c>
      <c r="K323" s="42" t="n">
        <v>1.29</v>
      </c>
      <c r="L323" s="42" t="n">
        <v>2.04</v>
      </c>
      <c r="M323" s="42" t="n">
        <v>0</v>
      </c>
      <c r="N323" s="42" t="n">
        <v>0</v>
      </c>
      <c r="O323" s="22" t="str">
        <f aca="false">TEXT(A323,"ddd")</f>
        <v>Tue</v>
      </c>
    </row>
    <row r="324" customFormat="false" ht="15" hidden="false" customHeight="false" outlineLevel="0" collapsed="false">
      <c r="A324" s="37" t="n">
        <v>46140</v>
      </c>
      <c r="B324" s="37" t="n">
        <v>46137</v>
      </c>
      <c r="C324" s="34" t="n">
        <f aca="false">A324-B324</f>
        <v>3</v>
      </c>
      <c r="D324" s="22" t="s">
        <v>81</v>
      </c>
      <c r="E324" s="22" t="s">
        <v>100</v>
      </c>
      <c r="F324" s="22" t="s">
        <v>159</v>
      </c>
      <c r="G324" s="22" t="s">
        <v>258</v>
      </c>
      <c r="H324" s="22" t="s">
        <v>146</v>
      </c>
      <c r="I324" s="22" t="s">
        <v>147</v>
      </c>
      <c r="J324" s="42" t="n">
        <v>10</v>
      </c>
      <c r="K324" s="42" t="n">
        <v>1.01</v>
      </c>
      <c r="L324" s="42" t="n">
        <v>1.2</v>
      </c>
      <c r="M324" s="42" t="n">
        <v>0</v>
      </c>
      <c r="N324" s="42" t="n">
        <v>0</v>
      </c>
      <c r="O324" s="22" t="str">
        <f aca="false">TEXT(A324,"ddd")</f>
        <v>Tue</v>
      </c>
    </row>
    <row r="325" customFormat="false" ht="15" hidden="false" customHeight="false" outlineLevel="0" collapsed="false">
      <c r="A325" s="37" t="n">
        <v>46140</v>
      </c>
      <c r="B325" s="37" t="n">
        <v>46139</v>
      </c>
      <c r="C325" s="34" t="n">
        <f aca="false">A325-B325</f>
        <v>1</v>
      </c>
      <c r="D325" s="22" t="s">
        <v>81</v>
      </c>
      <c r="E325" s="22" t="s">
        <v>143</v>
      </c>
      <c r="F325" s="22" t="s">
        <v>149</v>
      </c>
      <c r="G325" s="22" t="s">
        <v>264</v>
      </c>
      <c r="H325" s="22" t="s">
        <v>146</v>
      </c>
      <c r="I325" s="22" t="s">
        <v>147</v>
      </c>
      <c r="J325" s="42" t="n">
        <v>12</v>
      </c>
      <c r="K325" s="42" t="n">
        <v>1.1</v>
      </c>
      <c r="L325" s="42" t="n">
        <v>0</v>
      </c>
      <c r="M325" s="42" t="n">
        <v>0</v>
      </c>
      <c r="N325" s="42" t="n">
        <v>0</v>
      </c>
      <c r="O325" s="22" t="str">
        <f aca="false">TEXT(A325,"ddd")</f>
        <v>Tue</v>
      </c>
    </row>
    <row r="326" customFormat="false" ht="15" hidden="false" customHeight="false" outlineLevel="0" collapsed="false">
      <c r="A326" s="37" t="n">
        <v>46140</v>
      </c>
      <c r="B326" s="37" t="n">
        <v>46094</v>
      </c>
      <c r="C326" s="34" t="n">
        <f aca="false">A326-B326</f>
        <v>46</v>
      </c>
      <c r="D326" s="22" t="s">
        <v>81</v>
      </c>
      <c r="E326" s="22" t="s">
        <v>143</v>
      </c>
      <c r="F326" s="22" t="s">
        <v>252</v>
      </c>
      <c r="G326" s="22" t="s">
        <v>162</v>
      </c>
      <c r="H326" s="22" t="s">
        <v>146</v>
      </c>
      <c r="I326" s="22" t="s">
        <v>147</v>
      </c>
      <c r="J326" s="42" t="n">
        <v>8</v>
      </c>
      <c r="K326" s="42" t="n">
        <v>0.79</v>
      </c>
      <c r="L326" s="42" t="n">
        <v>0.64</v>
      </c>
      <c r="M326" s="42" t="n">
        <v>0</v>
      </c>
      <c r="N326" s="42" t="n">
        <v>0</v>
      </c>
      <c r="O326" s="22" t="str">
        <f aca="false">TEXT(A326,"ddd")</f>
        <v>Tue</v>
      </c>
    </row>
    <row r="327" customFormat="false" ht="15" hidden="false" customHeight="false" outlineLevel="0" collapsed="false">
      <c r="A327" s="37" t="n">
        <v>46140</v>
      </c>
      <c r="B327" s="37" t="n">
        <v>46139</v>
      </c>
      <c r="C327" s="34" t="n">
        <f aca="false">A327-B327</f>
        <v>1</v>
      </c>
      <c r="D327" s="22" t="s">
        <v>81</v>
      </c>
      <c r="E327" s="22" t="s">
        <v>82</v>
      </c>
      <c r="F327" s="22" t="s">
        <v>159</v>
      </c>
      <c r="G327" s="22" t="s">
        <v>162</v>
      </c>
      <c r="H327" s="22" t="s">
        <v>146</v>
      </c>
      <c r="I327" s="22" t="s">
        <v>147</v>
      </c>
      <c r="J327" s="42" t="n">
        <v>38</v>
      </c>
      <c r="K327" s="42" t="n">
        <v>1.84</v>
      </c>
      <c r="L327" s="42" t="n">
        <v>4.56</v>
      </c>
      <c r="M327" s="42" t="n">
        <v>0</v>
      </c>
      <c r="N327" s="42" t="n">
        <v>0</v>
      </c>
      <c r="O327" s="22" t="str">
        <f aca="false">TEXT(A327,"ddd")</f>
        <v>Tue</v>
      </c>
    </row>
    <row r="328" customFormat="false" ht="15" hidden="false" customHeight="false" outlineLevel="0" collapsed="false">
      <c r="A328" s="37" t="n">
        <v>46141</v>
      </c>
      <c r="B328" s="37" t="n">
        <v>46124</v>
      </c>
      <c r="C328" s="34" t="n">
        <f aca="false">A328-B328</f>
        <v>17</v>
      </c>
      <c r="D328" s="22" t="s">
        <v>81</v>
      </c>
      <c r="E328" s="22" t="s">
        <v>178</v>
      </c>
      <c r="F328" s="22" t="s">
        <v>144</v>
      </c>
      <c r="G328" s="22" t="s">
        <v>195</v>
      </c>
      <c r="H328" s="22" t="s">
        <v>146</v>
      </c>
      <c r="I328" s="22" t="s">
        <v>147</v>
      </c>
      <c r="J328" s="42" t="n">
        <v>12</v>
      </c>
      <c r="K328" s="42" t="n">
        <v>1.1</v>
      </c>
      <c r="L328" s="42" t="n">
        <v>1.44</v>
      </c>
      <c r="M328" s="42" t="n">
        <v>20.88</v>
      </c>
      <c r="N328" s="42" t="n">
        <v>11.42</v>
      </c>
      <c r="O328" s="22" t="str">
        <f aca="false">TEXT(A328,"ddd")</f>
        <v>Wed</v>
      </c>
    </row>
    <row r="329" customFormat="false" ht="15" hidden="false" customHeight="false" outlineLevel="0" collapsed="false">
      <c r="A329" s="37" t="n">
        <v>46141</v>
      </c>
      <c r="B329" s="37" t="n">
        <v>46117</v>
      </c>
      <c r="C329" s="34" t="n">
        <f aca="false">A329-B329</f>
        <v>24</v>
      </c>
      <c r="D329" s="22" t="s">
        <v>81</v>
      </c>
      <c r="E329" s="22" t="s">
        <v>143</v>
      </c>
      <c r="F329" s="22" t="s">
        <v>149</v>
      </c>
      <c r="G329" s="22" t="s">
        <v>202</v>
      </c>
      <c r="H329" s="22" t="s">
        <v>146</v>
      </c>
      <c r="I329" s="22" t="s">
        <v>147</v>
      </c>
      <c r="J329" s="42" t="n">
        <v>11</v>
      </c>
      <c r="K329" s="42" t="n">
        <v>1.19</v>
      </c>
      <c r="L329" s="42" t="n">
        <v>0</v>
      </c>
      <c r="M329" s="42" t="n">
        <v>0</v>
      </c>
      <c r="N329" s="42" t="n">
        <v>0</v>
      </c>
      <c r="O329" s="22" t="str">
        <f aca="false">TEXT(A329,"ddd")</f>
        <v>Wed</v>
      </c>
    </row>
    <row r="330" customFormat="false" ht="15" hidden="false" customHeight="false" outlineLevel="0" collapsed="false">
      <c r="A330" s="37" t="n">
        <v>46141</v>
      </c>
      <c r="B330" s="37" t="n">
        <v>46141</v>
      </c>
      <c r="C330" s="34" t="n">
        <f aca="false">A330-B330</f>
        <v>0</v>
      </c>
      <c r="D330" s="22" t="s">
        <v>81</v>
      </c>
      <c r="E330" s="22" t="s">
        <v>277</v>
      </c>
      <c r="F330" s="22" t="s">
        <v>149</v>
      </c>
      <c r="G330" s="22" t="s">
        <v>152</v>
      </c>
      <c r="H330" s="22" t="s">
        <v>146</v>
      </c>
      <c r="I330" s="22" t="s">
        <v>147</v>
      </c>
      <c r="J330" s="42" t="n">
        <v>15</v>
      </c>
      <c r="K330" s="42" t="n">
        <v>1.21</v>
      </c>
      <c r="L330" s="42" t="n">
        <v>1.8</v>
      </c>
      <c r="M330" s="42" t="n">
        <v>0</v>
      </c>
      <c r="N330" s="42" t="n">
        <v>0</v>
      </c>
      <c r="O330" s="22" t="str">
        <f aca="false">TEXT(A330,"ddd")</f>
        <v>Wed</v>
      </c>
    </row>
    <row r="331" customFormat="false" ht="15" hidden="false" customHeight="false" outlineLevel="0" collapsed="false">
      <c r="A331" s="37" t="n">
        <v>46141</v>
      </c>
      <c r="B331" s="37" t="n">
        <v>46140</v>
      </c>
      <c r="C331" s="34" t="n">
        <f aca="false">A331-B331</f>
        <v>1</v>
      </c>
      <c r="D331" s="22" t="s">
        <v>81</v>
      </c>
      <c r="E331" s="22" t="s">
        <v>86</v>
      </c>
      <c r="F331" s="22" t="s">
        <v>166</v>
      </c>
      <c r="G331" s="22" t="s">
        <v>250</v>
      </c>
      <c r="H331" s="22" t="s">
        <v>146</v>
      </c>
      <c r="I331" s="22" t="s">
        <v>147</v>
      </c>
      <c r="J331" s="42" t="n">
        <v>15</v>
      </c>
      <c r="K331" s="42" t="n">
        <v>1.29</v>
      </c>
      <c r="L331" s="42" t="n">
        <v>0</v>
      </c>
      <c r="M331" s="42" t="n">
        <v>0</v>
      </c>
      <c r="N331" s="42" t="n">
        <v>0</v>
      </c>
      <c r="O331" s="22" t="str">
        <f aca="false">TEXT(A331,"ddd")</f>
        <v>Wed</v>
      </c>
    </row>
    <row r="332" customFormat="false" ht="15" hidden="false" customHeight="false" outlineLevel="0" collapsed="false">
      <c r="A332" s="37" t="n">
        <v>46141</v>
      </c>
      <c r="B332" s="37" t="n">
        <v>46125</v>
      </c>
      <c r="C332" s="34" t="n">
        <f aca="false">A332-B332</f>
        <v>16</v>
      </c>
      <c r="D332" s="22" t="s">
        <v>81</v>
      </c>
      <c r="E332" s="22" t="s">
        <v>108</v>
      </c>
      <c r="F332" s="22" t="s">
        <v>159</v>
      </c>
      <c r="G332" s="22" t="s">
        <v>155</v>
      </c>
      <c r="H332" s="22" t="s">
        <v>146</v>
      </c>
      <c r="I332" s="22" t="s">
        <v>147</v>
      </c>
      <c r="J332" s="42" t="n">
        <v>14</v>
      </c>
      <c r="K332" s="42" t="n">
        <v>1.16</v>
      </c>
      <c r="L332" s="42" t="n">
        <v>1.68</v>
      </c>
      <c r="M332" s="42" t="n">
        <v>0</v>
      </c>
      <c r="N332" s="42" t="n">
        <v>0</v>
      </c>
      <c r="O332" s="22" t="str">
        <f aca="false">TEXT(A332,"ddd")</f>
        <v>Wed</v>
      </c>
    </row>
    <row r="333" customFormat="false" ht="15" hidden="false" customHeight="false" outlineLevel="0" collapsed="false">
      <c r="A333" s="37" t="n">
        <v>46141</v>
      </c>
      <c r="B333" s="37" t="n">
        <v>46139</v>
      </c>
      <c r="C333" s="34" t="n">
        <f aca="false">A333-B333</f>
        <v>2</v>
      </c>
      <c r="D333" s="22" t="s">
        <v>81</v>
      </c>
      <c r="E333" s="22" t="s">
        <v>169</v>
      </c>
      <c r="F333" s="22" t="s">
        <v>166</v>
      </c>
      <c r="G333" s="22" t="s">
        <v>152</v>
      </c>
      <c r="H333" s="22" t="s">
        <v>146</v>
      </c>
      <c r="I333" s="22" t="s">
        <v>147</v>
      </c>
      <c r="J333" s="42" t="n">
        <v>10</v>
      </c>
      <c r="K333" s="42" t="n">
        <v>1.08</v>
      </c>
      <c r="L333" s="42" t="n">
        <v>1.2</v>
      </c>
      <c r="M333" s="42" t="n">
        <v>0</v>
      </c>
      <c r="N333" s="42" t="n">
        <v>0</v>
      </c>
      <c r="O333" s="22" t="str">
        <f aca="false">TEXT(A333,"ddd")</f>
        <v>Wed</v>
      </c>
    </row>
    <row r="334" customFormat="false" ht="15" hidden="false" customHeight="false" outlineLevel="0" collapsed="false">
      <c r="A334" s="37" t="n">
        <v>46141</v>
      </c>
      <c r="B334" s="37" t="n">
        <v>46126</v>
      </c>
      <c r="C334" s="34" t="n">
        <f aca="false">A334-B334</f>
        <v>15</v>
      </c>
      <c r="D334" s="22" t="s">
        <v>81</v>
      </c>
      <c r="E334" s="22" t="s">
        <v>198</v>
      </c>
      <c r="F334" s="22" t="s">
        <v>159</v>
      </c>
      <c r="G334" s="22" t="s">
        <v>185</v>
      </c>
      <c r="H334" s="22" t="s">
        <v>146</v>
      </c>
      <c r="I334" s="22" t="s">
        <v>147</v>
      </c>
      <c r="J334" s="42" t="n">
        <v>13</v>
      </c>
      <c r="K334" s="42" t="n">
        <v>1.26</v>
      </c>
      <c r="L334" s="42" t="n">
        <v>1.56</v>
      </c>
      <c r="M334" s="42" t="n">
        <v>0</v>
      </c>
      <c r="N334" s="42" t="n">
        <v>0</v>
      </c>
      <c r="O334" s="22" t="str">
        <f aca="false">TEXT(A334,"ddd")</f>
        <v>Wed</v>
      </c>
    </row>
    <row r="335" customFormat="false" ht="15" hidden="false" customHeight="false" outlineLevel="0" collapsed="false">
      <c r="A335" s="37" t="n">
        <v>46141</v>
      </c>
      <c r="B335" s="37" t="n">
        <v>46139</v>
      </c>
      <c r="C335" s="34" t="n">
        <f aca="false">A335-B335</f>
        <v>2</v>
      </c>
      <c r="D335" s="22" t="s">
        <v>81</v>
      </c>
      <c r="E335" s="22" t="s">
        <v>82</v>
      </c>
      <c r="F335" s="22" t="s">
        <v>166</v>
      </c>
      <c r="G335" s="22" t="s">
        <v>215</v>
      </c>
      <c r="H335" s="22" t="s">
        <v>146</v>
      </c>
      <c r="I335" s="22" t="s">
        <v>147</v>
      </c>
      <c r="J335" s="42" t="n">
        <v>12</v>
      </c>
      <c r="K335" s="42" t="n">
        <v>1.13</v>
      </c>
      <c r="L335" s="42" t="n">
        <v>1.44</v>
      </c>
      <c r="M335" s="42" t="n">
        <v>0</v>
      </c>
      <c r="N335" s="42" t="n">
        <v>0</v>
      </c>
      <c r="O335" s="22" t="str">
        <f aca="false">TEXT(A335,"ddd")</f>
        <v>Wed</v>
      </c>
    </row>
    <row r="336" customFormat="false" ht="15" hidden="false" customHeight="false" outlineLevel="0" collapsed="false">
      <c r="A336" s="37" t="n">
        <v>46141</v>
      </c>
      <c r="B336" s="37" t="n">
        <v>46141</v>
      </c>
      <c r="C336" s="34" t="n">
        <f aca="false">A336-B336</f>
        <v>0</v>
      </c>
      <c r="D336" s="22" t="s">
        <v>81</v>
      </c>
      <c r="E336" s="22" t="s">
        <v>86</v>
      </c>
      <c r="F336" s="22" t="s">
        <v>159</v>
      </c>
      <c r="G336" s="22" t="s">
        <v>280</v>
      </c>
      <c r="H336" s="22" t="s">
        <v>146</v>
      </c>
      <c r="I336" s="22" t="s">
        <v>147</v>
      </c>
      <c r="J336" s="42" t="n">
        <v>15.5</v>
      </c>
      <c r="K336" s="42" t="n">
        <v>1.22</v>
      </c>
      <c r="L336" s="42" t="n">
        <v>1.86</v>
      </c>
      <c r="M336" s="42" t="n">
        <v>0</v>
      </c>
      <c r="N336" s="42" t="n">
        <v>0</v>
      </c>
      <c r="O336" s="22" t="str">
        <f aca="false">TEXT(A336,"ddd")</f>
        <v>Wed</v>
      </c>
    </row>
    <row r="337" customFormat="false" ht="15" hidden="false" customHeight="false" outlineLevel="0" collapsed="false">
      <c r="A337" s="37" t="n">
        <v>46141</v>
      </c>
      <c r="B337" s="37" t="n">
        <v>46099</v>
      </c>
      <c r="C337" s="34" t="n">
        <f aca="false">A337-B337</f>
        <v>42</v>
      </c>
      <c r="D337" s="22" t="s">
        <v>81</v>
      </c>
      <c r="E337" s="22" t="s">
        <v>90</v>
      </c>
      <c r="F337" s="22" t="s">
        <v>151</v>
      </c>
      <c r="G337" s="22" t="s">
        <v>154</v>
      </c>
      <c r="H337" s="22" t="s">
        <v>146</v>
      </c>
      <c r="I337" s="22" t="s">
        <v>147</v>
      </c>
      <c r="J337" s="42" t="n">
        <v>11</v>
      </c>
      <c r="K337" s="42" t="n">
        <v>1.05</v>
      </c>
      <c r="L337" s="42" t="n">
        <v>0</v>
      </c>
      <c r="M337" s="42" t="n">
        <v>0</v>
      </c>
      <c r="N337" s="42" t="n">
        <v>0</v>
      </c>
      <c r="O337" s="22" t="str">
        <f aca="false">TEXT(A337,"ddd")</f>
        <v>Wed</v>
      </c>
    </row>
    <row r="338" customFormat="false" ht="15" hidden="false" customHeight="false" outlineLevel="0" collapsed="false">
      <c r="A338" s="37" t="n">
        <v>46142</v>
      </c>
      <c r="B338" s="37" t="n">
        <v>46142</v>
      </c>
      <c r="C338" s="34" t="n">
        <f aca="false">A338-B338</f>
        <v>0</v>
      </c>
      <c r="D338" s="22" t="s">
        <v>81</v>
      </c>
      <c r="E338" s="22" t="s">
        <v>143</v>
      </c>
      <c r="F338" s="22" t="s">
        <v>149</v>
      </c>
      <c r="G338" s="22" t="s">
        <v>258</v>
      </c>
      <c r="H338" s="22" t="s">
        <v>146</v>
      </c>
      <c r="I338" s="22" t="s">
        <v>147</v>
      </c>
      <c r="J338" s="42" t="n">
        <v>14</v>
      </c>
      <c r="K338" s="42" t="n">
        <v>1.16</v>
      </c>
      <c r="L338" s="42" t="n">
        <v>1.68</v>
      </c>
      <c r="M338" s="42" t="n">
        <v>0</v>
      </c>
      <c r="N338" s="42" t="n">
        <v>0</v>
      </c>
      <c r="O338" s="22" t="str">
        <f aca="false">TEXT(A338,"ddd")</f>
        <v>Thu</v>
      </c>
    </row>
    <row r="339" customFormat="false" ht="15" hidden="false" customHeight="false" outlineLevel="0" collapsed="false">
      <c r="A339" s="37" t="n">
        <v>46142</v>
      </c>
      <c r="B339" s="37" t="n">
        <v>46141</v>
      </c>
      <c r="C339" s="34" t="n">
        <f aca="false">A339-B339</f>
        <v>1</v>
      </c>
      <c r="D339" s="22" t="s">
        <v>81</v>
      </c>
      <c r="E339" s="22" t="s">
        <v>270</v>
      </c>
      <c r="F339" s="22" t="s">
        <v>144</v>
      </c>
      <c r="G339" s="22" t="s">
        <v>152</v>
      </c>
      <c r="H339" s="22" t="s">
        <v>146</v>
      </c>
      <c r="I339" s="22" t="s">
        <v>147</v>
      </c>
      <c r="J339" s="42" t="n">
        <v>7.2</v>
      </c>
      <c r="K339" s="42" t="n">
        <v>0.92</v>
      </c>
      <c r="L339" s="42" t="n">
        <v>0.86</v>
      </c>
      <c r="M339" s="42" t="n">
        <v>0</v>
      </c>
      <c r="N339" s="42" t="n">
        <v>0</v>
      </c>
      <c r="O339" s="22" t="str">
        <f aca="false">TEXT(A339,"ddd")</f>
        <v>Thu</v>
      </c>
    </row>
    <row r="340" customFormat="false" ht="15" hidden="false" customHeight="false" outlineLevel="0" collapsed="false">
      <c r="A340" s="37" t="n">
        <v>46142</v>
      </c>
      <c r="B340" s="37" t="n">
        <v>46139</v>
      </c>
      <c r="C340" s="34" t="n">
        <f aca="false">A340-B340</f>
        <v>3</v>
      </c>
      <c r="D340" s="22" t="s">
        <v>81</v>
      </c>
      <c r="E340" s="22" t="s">
        <v>277</v>
      </c>
      <c r="F340" s="22" t="s">
        <v>159</v>
      </c>
      <c r="G340" s="22" t="s">
        <v>205</v>
      </c>
      <c r="H340" s="22" t="s">
        <v>146</v>
      </c>
      <c r="I340" s="22" t="s">
        <v>147</v>
      </c>
      <c r="J340" s="42" t="n">
        <v>12</v>
      </c>
      <c r="K340" s="42" t="n">
        <v>1.07</v>
      </c>
      <c r="L340" s="42" t="n">
        <v>1.44</v>
      </c>
      <c r="M340" s="42" t="n">
        <v>0</v>
      </c>
      <c r="N340" s="42" t="n">
        <v>0</v>
      </c>
      <c r="O340" s="22" t="str">
        <f aca="false">TEXT(A340,"ddd")</f>
        <v>Thu</v>
      </c>
    </row>
    <row r="341" customFormat="false" ht="15" hidden="false" customHeight="false" outlineLevel="0" collapsed="false">
      <c r="A341" s="37" t="n">
        <v>46142</v>
      </c>
      <c r="B341" s="37" t="n">
        <v>46124</v>
      </c>
      <c r="C341" s="34" t="n">
        <f aca="false">A341-B341</f>
        <v>18</v>
      </c>
      <c r="D341" s="22" t="s">
        <v>81</v>
      </c>
      <c r="E341" s="22" t="s">
        <v>143</v>
      </c>
      <c r="F341" s="22" t="s">
        <v>149</v>
      </c>
      <c r="G341" s="22" t="s">
        <v>162</v>
      </c>
      <c r="H341" s="22" t="s">
        <v>147</v>
      </c>
      <c r="I341" s="22" t="s">
        <v>147</v>
      </c>
      <c r="J341" s="42" t="n">
        <v>9</v>
      </c>
      <c r="K341" s="42" t="n">
        <v>1.22</v>
      </c>
      <c r="L341" s="42" t="n">
        <v>0</v>
      </c>
      <c r="M341" s="42" t="n">
        <v>0</v>
      </c>
      <c r="N341" s="42" t="n">
        <v>0</v>
      </c>
      <c r="O341" s="22" t="str">
        <f aca="false">TEXT(A341,"ddd")</f>
        <v>Thu</v>
      </c>
    </row>
    <row r="342" customFormat="false" ht="15" hidden="false" customHeight="false" outlineLevel="0" collapsed="false">
      <c r="A342" s="37" t="n">
        <v>46142</v>
      </c>
      <c r="B342" s="37" t="n">
        <v>46139</v>
      </c>
      <c r="C342" s="34" t="n">
        <f aca="false">A342-B342</f>
        <v>3</v>
      </c>
      <c r="D342" s="22" t="s">
        <v>81</v>
      </c>
      <c r="E342" s="22" t="s">
        <v>143</v>
      </c>
      <c r="F342" s="22" t="s">
        <v>149</v>
      </c>
      <c r="G342" s="22" t="s">
        <v>162</v>
      </c>
      <c r="H342" s="22" t="s">
        <v>147</v>
      </c>
      <c r="I342" s="22" t="s">
        <v>146</v>
      </c>
      <c r="J342" s="42" t="n">
        <v>11.7</v>
      </c>
      <c r="K342" s="42" t="n">
        <v>0</v>
      </c>
      <c r="L342" s="42" t="n">
        <v>0</v>
      </c>
      <c r="M342" s="42" t="n">
        <v>0</v>
      </c>
      <c r="N342" s="42" t="n">
        <v>0</v>
      </c>
      <c r="O342" s="22" t="str">
        <f aca="false">TEXT(A342,"ddd")</f>
        <v>Thu</v>
      </c>
    </row>
    <row r="343" customFormat="false" ht="15" hidden="false" customHeight="false" outlineLevel="0" collapsed="false">
      <c r="A343" s="37" t="n">
        <v>46142</v>
      </c>
      <c r="B343" s="37" t="n">
        <v>46141</v>
      </c>
      <c r="C343" s="34" t="n">
        <f aca="false">A343-B343</f>
        <v>1</v>
      </c>
      <c r="D343" s="22" t="s">
        <v>81</v>
      </c>
      <c r="E343" s="22" t="s">
        <v>86</v>
      </c>
      <c r="F343" s="22" t="s">
        <v>144</v>
      </c>
      <c r="G343" s="22" t="s">
        <v>281</v>
      </c>
      <c r="H343" s="22" t="s">
        <v>146</v>
      </c>
      <c r="I343" s="22" t="s">
        <v>147</v>
      </c>
      <c r="J343" s="42" t="n">
        <v>11</v>
      </c>
      <c r="K343" s="42" t="n">
        <v>1.08</v>
      </c>
      <c r="L343" s="42" t="n">
        <v>1.32</v>
      </c>
      <c r="M343" s="42" t="n">
        <v>0</v>
      </c>
      <c r="N343" s="42" t="n">
        <v>0</v>
      </c>
      <c r="O343" s="22" t="str">
        <f aca="false">TEXT(A343,"ddd")</f>
        <v>Thu</v>
      </c>
    </row>
    <row r="344" customFormat="false" ht="15" hidden="false" customHeight="false" outlineLevel="0" collapsed="false">
      <c r="A344" s="37" t="n">
        <v>46142</v>
      </c>
      <c r="B344" s="37" t="n">
        <v>46130</v>
      </c>
      <c r="C344" s="34" t="n">
        <f aca="false">A344-B344</f>
        <v>12</v>
      </c>
      <c r="D344" s="22" t="s">
        <v>81</v>
      </c>
      <c r="E344" s="22" t="s">
        <v>143</v>
      </c>
      <c r="F344" s="22" t="s">
        <v>159</v>
      </c>
      <c r="G344" s="22" t="s">
        <v>177</v>
      </c>
      <c r="H344" s="22" t="s">
        <v>146</v>
      </c>
      <c r="I344" s="22" t="s">
        <v>147</v>
      </c>
      <c r="J344" s="42" t="n">
        <v>8</v>
      </c>
      <c r="K344" s="42" t="n">
        <v>1.03</v>
      </c>
      <c r="L344" s="42" t="n">
        <v>0.96</v>
      </c>
      <c r="M344" s="42" t="n">
        <v>0</v>
      </c>
      <c r="N344" s="42" t="n">
        <v>0</v>
      </c>
      <c r="O344" s="22" t="str">
        <f aca="false">TEXT(A344,"ddd")</f>
        <v>Thu</v>
      </c>
    </row>
    <row r="345" customFormat="false" ht="15" hidden="false" customHeight="false" outlineLevel="0" collapsed="false">
      <c r="A345" s="37" t="n">
        <v>46142</v>
      </c>
      <c r="B345" s="37" t="n">
        <v>46139</v>
      </c>
      <c r="C345" s="34" t="n">
        <f aca="false">A345-B345</f>
        <v>3</v>
      </c>
      <c r="D345" s="22" t="s">
        <v>81</v>
      </c>
      <c r="E345" s="22" t="s">
        <v>82</v>
      </c>
      <c r="F345" s="22" t="s">
        <v>159</v>
      </c>
      <c r="G345" s="22" t="s">
        <v>156</v>
      </c>
      <c r="H345" s="22" t="s">
        <v>146</v>
      </c>
      <c r="I345" s="22" t="s">
        <v>147</v>
      </c>
      <c r="J345" s="42" t="n">
        <v>15</v>
      </c>
      <c r="K345" s="42" t="n">
        <v>0.95</v>
      </c>
      <c r="L345" s="42" t="n">
        <v>1.8</v>
      </c>
      <c r="M345" s="42" t="n">
        <v>0</v>
      </c>
      <c r="N345" s="42" t="n">
        <v>0</v>
      </c>
      <c r="O345" s="22" t="str">
        <f aca="false">TEXT(A345,"ddd")</f>
        <v>Thu</v>
      </c>
    </row>
    <row r="346" customFormat="false" ht="15" hidden="false" customHeight="false" outlineLevel="0" collapsed="false">
      <c r="A346" s="37" t="n">
        <v>46142</v>
      </c>
      <c r="B346" s="37" t="n">
        <v>46141</v>
      </c>
      <c r="C346" s="34" t="n">
        <f aca="false">A346-B346</f>
        <v>1</v>
      </c>
      <c r="D346" s="22" t="s">
        <v>81</v>
      </c>
      <c r="E346" s="22" t="s">
        <v>103</v>
      </c>
      <c r="F346" s="22" t="s">
        <v>159</v>
      </c>
      <c r="G346" s="22" t="s">
        <v>272</v>
      </c>
      <c r="H346" s="22" t="s">
        <v>146</v>
      </c>
      <c r="I346" s="22" t="s">
        <v>147</v>
      </c>
      <c r="J346" s="42" t="n">
        <v>35</v>
      </c>
      <c r="K346" s="42" t="n">
        <v>1.88</v>
      </c>
      <c r="L346" s="42" t="n">
        <v>4.2</v>
      </c>
      <c r="M346" s="42" t="n">
        <v>0</v>
      </c>
      <c r="N346" s="42" t="n">
        <v>0</v>
      </c>
      <c r="O346" s="22" t="str">
        <f aca="false">TEXT(A346,"ddd")</f>
        <v>Thu</v>
      </c>
    </row>
    <row r="347" customFormat="false" ht="15" hidden="false" customHeight="false" outlineLevel="0" collapsed="false">
      <c r="A347" s="37" t="n">
        <v>46143</v>
      </c>
      <c r="B347" s="37" t="n">
        <v>46117</v>
      </c>
      <c r="C347" s="34" t="n">
        <f aca="false">A347-B347</f>
        <v>26</v>
      </c>
      <c r="D347" s="22" t="s">
        <v>81</v>
      </c>
      <c r="E347" s="22" t="s">
        <v>198</v>
      </c>
      <c r="F347" s="22" t="s">
        <v>159</v>
      </c>
      <c r="G347" s="22" t="s">
        <v>162</v>
      </c>
      <c r="H347" s="22" t="s">
        <v>146</v>
      </c>
      <c r="I347" s="22" t="s">
        <v>147</v>
      </c>
      <c r="J347" s="42" t="n">
        <v>7</v>
      </c>
      <c r="K347" s="42" t="n">
        <v>0.69</v>
      </c>
      <c r="L347" s="42" t="n">
        <v>0.84</v>
      </c>
      <c r="M347" s="42" t="n">
        <v>8.4</v>
      </c>
      <c r="N347" s="42" t="n">
        <v>2.93</v>
      </c>
      <c r="O347" s="22" t="str">
        <f aca="false">TEXT(A347,"ddd")</f>
        <v>Fri</v>
      </c>
    </row>
    <row r="348" customFormat="false" ht="15" hidden="false" customHeight="false" outlineLevel="0" collapsed="false">
      <c r="A348" s="37" t="n">
        <v>46143</v>
      </c>
      <c r="B348" s="37" t="n">
        <v>46095</v>
      </c>
      <c r="C348" s="34" t="n">
        <f aca="false">A348-B348</f>
        <v>48</v>
      </c>
      <c r="D348" s="22" t="s">
        <v>81</v>
      </c>
      <c r="E348" s="22" t="s">
        <v>282</v>
      </c>
      <c r="F348" s="22" t="s">
        <v>149</v>
      </c>
      <c r="G348" s="22" t="s">
        <v>152</v>
      </c>
      <c r="H348" s="22" t="s">
        <v>146</v>
      </c>
      <c r="I348" s="22" t="s">
        <v>147</v>
      </c>
      <c r="J348" s="42" t="n">
        <v>6</v>
      </c>
      <c r="K348" s="42" t="n">
        <v>0.74</v>
      </c>
      <c r="L348" s="42" t="n">
        <v>0.48</v>
      </c>
      <c r="M348" s="42" t="n">
        <v>0</v>
      </c>
      <c r="N348" s="42" t="n">
        <v>0</v>
      </c>
      <c r="O348" s="22" t="str">
        <f aca="false">TEXT(A348,"ddd")</f>
        <v>Fri</v>
      </c>
    </row>
    <row r="349" customFormat="false" ht="15" hidden="false" customHeight="false" outlineLevel="0" collapsed="false">
      <c r="A349" s="37" t="n">
        <v>46143</v>
      </c>
      <c r="B349" s="37" t="n">
        <v>46116</v>
      </c>
      <c r="C349" s="34" t="n">
        <f aca="false">A349-B349</f>
        <v>27</v>
      </c>
      <c r="D349" s="22" t="s">
        <v>81</v>
      </c>
      <c r="E349" s="22" t="s">
        <v>143</v>
      </c>
      <c r="F349" s="22" t="s">
        <v>144</v>
      </c>
      <c r="G349" s="22" t="s">
        <v>190</v>
      </c>
      <c r="H349" s="22" t="s">
        <v>146</v>
      </c>
      <c r="I349" s="22" t="s">
        <v>147</v>
      </c>
      <c r="J349" s="42" t="n">
        <v>20</v>
      </c>
      <c r="K349" s="42" t="n">
        <v>1.39</v>
      </c>
      <c r="L349" s="42" t="n">
        <v>0</v>
      </c>
      <c r="M349" s="42" t="n">
        <v>0</v>
      </c>
      <c r="N349" s="42" t="n">
        <v>0</v>
      </c>
      <c r="O349" s="22" t="str">
        <f aca="false">TEXT(A349,"ddd")</f>
        <v>Fri</v>
      </c>
    </row>
    <row r="350" customFormat="false" ht="15" hidden="false" customHeight="false" outlineLevel="0" collapsed="false">
      <c r="A350" s="37" t="n">
        <v>46143</v>
      </c>
      <c r="B350" s="37" t="n">
        <v>46143</v>
      </c>
      <c r="C350" s="34" t="n">
        <f aca="false">A350-B350</f>
        <v>0</v>
      </c>
      <c r="D350" s="22" t="s">
        <v>81</v>
      </c>
      <c r="E350" s="22" t="s">
        <v>245</v>
      </c>
      <c r="F350" s="22" t="s">
        <v>144</v>
      </c>
      <c r="G350" s="22" t="s">
        <v>155</v>
      </c>
      <c r="H350" s="22" t="s">
        <v>146</v>
      </c>
      <c r="I350" s="22" t="s">
        <v>147</v>
      </c>
      <c r="J350" s="42" t="n">
        <v>15</v>
      </c>
      <c r="K350" s="42" t="n">
        <v>1.06</v>
      </c>
      <c r="L350" s="42" t="n">
        <v>1.8</v>
      </c>
      <c r="M350" s="42" t="n">
        <v>0</v>
      </c>
      <c r="N350" s="42" t="n">
        <v>0</v>
      </c>
      <c r="O350" s="22" t="str">
        <f aca="false">TEXT(A350,"ddd")</f>
        <v>Fri</v>
      </c>
    </row>
    <row r="351" customFormat="false" ht="15" hidden="false" customHeight="false" outlineLevel="0" collapsed="false">
      <c r="A351" s="37" t="n">
        <v>46143</v>
      </c>
      <c r="B351" s="37" t="n">
        <v>46050</v>
      </c>
      <c r="C351" s="34" t="n">
        <f aca="false">A351-B351</f>
        <v>93</v>
      </c>
      <c r="D351" s="22" t="s">
        <v>81</v>
      </c>
      <c r="E351" s="22" t="s">
        <v>266</v>
      </c>
      <c r="F351" s="22" t="s">
        <v>149</v>
      </c>
      <c r="G351" s="22" t="s">
        <v>152</v>
      </c>
      <c r="H351" s="22" t="s">
        <v>146</v>
      </c>
      <c r="I351" s="22" t="s">
        <v>147</v>
      </c>
      <c r="J351" s="42" t="n">
        <v>28</v>
      </c>
      <c r="K351" s="42" t="n">
        <v>1.53</v>
      </c>
      <c r="L351" s="42" t="n">
        <v>2.24</v>
      </c>
      <c r="M351" s="42" t="n">
        <v>0</v>
      </c>
      <c r="N351" s="42" t="n">
        <v>0</v>
      </c>
      <c r="O351" s="22" t="str">
        <f aca="false">TEXT(A351,"ddd")</f>
        <v>Fri</v>
      </c>
    </row>
    <row r="352" customFormat="false" ht="15" hidden="false" customHeight="false" outlineLevel="0" collapsed="false">
      <c r="A352" s="37" t="n">
        <v>46143</v>
      </c>
      <c r="B352" s="37" t="n">
        <v>46142</v>
      </c>
      <c r="C352" s="34" t="n">
        <f aca="false">A352-B352</f>
        <v>1</v>
      </c>
      <c r="D352" s="22" t="s">
        <v>81</v>
      </c>
      <c r="E352" s="22" t="s">
        <v>94</v>
      </c>
      <c r="F352" s="22" t="s">
        <v>159</v>
      </c>
      <c r="G352" s="22" t="s">
        <v>162</v>
      </c>
      <c r="H352" s="22" t="s">
        <v>146</v>
      </c>
      <c r="I352" s="22" t="s">
        <v>147</v>
      </c>
      <c r="J352" s="42" t="n">
        <v>15</v>
      </c>
      <c r="K352" s="42" t="n">
        <v>1.01</v>
      </c>
      <c r="L352" s="42" t="n">
        <v>1.8</v>
      </c>
      <c r="M352" s="42" t="n">
        <v>0</v>
      </c>
      <c r="N352" s="42" t="n">
        <v>0</v>
      </c>
      <c r="O352" s="22" t="str">
        <f aca="false">TEXT(A352,"ddd")</f>
        <v>Fri</v>
      </c>
    </row>
    <row r="353" customFormat="false" ht="15" hidden="false" customHeight="false" outlineLevel="0" collapsed="false">
      <c r="A353" s="37" t="n">
        <v>46143</v>
      </c>
      <c r="B353" s="37" t="n">
        <v>46141</v>
      </c>
      <c r="C353" s="34" t="n">
        <f aca="false">A353-B353</f>
        <v>2</v>
      </c>
      <c r="D353" s="22" t="s">
        <v>81</v>
      </c>
      <c r="E353" s="22" t="s">
        <v>268</v>
      </c>
      <c r="F353" s="22" t="s">
        <v>159</v>
      </c>
      <c r="G353" s="22" t="s">
        <v>156</v>
      </c>
      <c r="H353" s="22" t="s">
        <v>146</v>
      </c>
      <c r="I353" s="22" t="s">
        <v>147</v>
      </c>
      <c r="J353" s="42" t="n">
        <v>16</v>
      </c>
      <c r="K353" s="42" t="n">
        <v>1.04</v>
      </c>
      <c r="L353" s="42" t="n">
        <v>0</v>
      </c>
      <c r="M353" s="42" t="n">
        <v>0</v>
      </c>
      <c r="N353" s="42" t="n">
        <v>0</v>
      </c>
      <c r="O353" s="22" t="str">
        <f aca="false">TEXT(A353,"ddd")</f>
        <v>Fri</v>
      </c>
    </row>
    <row r="354" customFormat="false" ht="15" hidden="false" customHeight="false" outlineLevel="0" collapsed="false">
      <c r="A354" s="37" t="n">
        <v>46143</v>
      </c>
      <c r="B354" s="37" t="n">
        <v>46139</v>
      </c>
      <c r="C354" s="34" t="n">
        <f aca="false">A354-B354</f>
        <v>4</v>
      </c>
      <c r="D354" s="22" t="s">
        <v>81</v>
      </c>
      <c r="E354" s="22" t="s">
        <v>233</v>
      </c>
      <c r="F354" s="22" t="s">
        <v>144</v>
      </c>
      <c r="G354" s="22" t="s">
        <v>162</v>
      </c>
      <c r="H354" s="22" t="s">
        <v>146</v>
      </c>
      <c r="I354" s="22" t="s">
        <v>147</v>
      </c>
      <c r="J354" s="42" t="n">
        <v>9</v>
      </c>
      <c r="K354" s="42" t="n">
        <v>0.83</v>
      </c>
      <c r="L354" s="42" t="n">
        <v>1.08</v>
      </c>
      <c r="M354" s="42" t="n">
        <v>0</v>
      </c>
      <c r="N354" s="42" t="n">
        <v>0</v>
      </c>
      <c r="O354" s="22" t="str">
        <f aca="false">TEXT(A354,"ddd")</f>
        <v>Fri</v>
      </c>
    </row>
    <row r="355" customFormat="false" ht="15" hidden="false" customHeight="false" outlineLevel="0" collapsed="false">
      <c r="A355" s="37" t="n">
        <v>46143</v>
      </c>
      <c r="B355" s="37" t="n">
        <v>46139</v>
      </c>
      <c r="C355" s="34" t="n">
        <f aca="false">A355-B355</f>
        <v>4</v>
      </c>
      <c r="D355" s="22" t="s">
        <v>81</v>
      </c>
      <c r="E355" s="22" t="s">
        <v>143</v>
      </c>
      <c r="F355" s="22" t="s">
        <v>144</v>
      </c>
      <c r="G355" s="22" t="s">
        <v>204</v>
      </c>
      <c r="H355" s="22" t="s">
        <v>146</v>
      </c>
      <c r="I355" s="22" t="s">
        <v>147</v>
      </c>
      <c r="J355" s="42" t="n">
        <v>12</v>
      </c>
      <c r="K355" s="42" t="n">
        <v>0.96</v>
      </c>
      <c r="L355" s="42" t="n">
        <v>0</v>
      </c>
      <c r="M355" s="42" t="n">
        <v>0</v>
      </c>
      <c r="N355" s="42" t="n">
        <v>0</v>
      </c>
      <c r="O355" s="22" t="str">
        <f aca="false">TEXT(A355,"ddd")</f>
        <v>Fri</v>
      </c>
    </row>
    <row r="356" customFormat="false" ht="15" hidden="false" customHeight="false" outlineLevel="0" collapsed="false">
      <c r="A356" s="37" t="n">
        <v>46143</v>
      </c>
      <c r="B356" s="37" t="n">
        <v>46124</v>
      </c>
      <c r="C356" s="34" t="n">
        <f aca="false">A356-B356</f>
        <v>19</v>
      </c>
      <c r="D356" s="22" t="s">
        <v>81</v>
      </c>
      <c r="E356" s="22" t="s">
        <v>82</v>
      </c>
      <c r="F356" s="22" t="s">
        <v>149</v>
      </c>
      <c r="G356" s="22" t="s">
        <v>160</v>
      </c>
      <c r="H356" s="22" t="s">
        <v>146</v>
      </c>
      <c r="I356" s="22" t="s">
        <v>147</v>
      </c>
      <c r="J356" s="42" t="n">
        <v>10</v>
      </c>
      <c r="K356" s="42" t="n">
        <v>0.81</v>
      </c>
      <c r="L356" s="42" t="n">
        <v>0</v>
      </c>
      <c r="M356" s="42" t="n">
        <v>12.1</v>
      </c>
      <c r="N356" s="42" t="n">
        <v>2.91</v>
      </c>
      <c r="O356" s="22" t="str">
        <f aca="false">TEXT(A356,"ddd")</f>
        <v>Fri</v>
      </c>
    </row>
    <row r="357" customFormat="false" ht="15" hidden="false" customHeight="false" outlineLevel="0" collapsed="false">
      <c r="A357" s="37" t="n">
        <v>46144</v>
      </c>
      <c r="B357" s="37" t="n">
        <v>46134</v>
      </c>
      <c r="C357" s="34" t="n">
        <f aca="false">A357-B357</f>
        <v>10</v>
      </c>
      <c r="D357" s="22" t="s">
        <v>81</v>
      </c>
      <c r="E357" s="22" t="s">
        <v>283</v>
      </c>
      <c r="F357" s="22" t="s">
        <v>159</v>
      </c>
      <c r="G357" s="22" t="s">
        <v>195</v>
      </c>
      <c r="H357" s="22" t="s">
        <v>146</v>
      </c>
      <c r="I357" s="22" t="s">
        <v>147</v>
      </c>
      <c r="J357" s="42" t="n">
        <v>15</v>
      </c>
      <c r="K357" s="42" t="n">
        <v>1.25</v>
      </c>
      <c r="L357" s="42" t="n">
        <v>0</v>
      </c>
      <c r="M357" s="42" t="n">
        <v>0</v>
      </c>
      <c r="N357" s="42" t="n">
        <v>0</v>
      </c>
      <c r="O357" s="22" t="str">
        <f aca="false">TEXT(A357,"ddd")</f>
        <v>Sat</v>
      </c>
    </row>
    <row r="358" customFormat="false" ht="15" hidden="false" customHeight="false" outlineLevel="0" collapsed="false">
      <c r="A358" s="37" t="n">
        <v>46144</v>
      </c>
      <c r="B358" s="37" t="n">
        <v>46141</v>
      </c>
      <c r="C358" s="34" t="n">
        <f aca="false">A358-B358</f>
        <v>3</v>
      </c>
      <c r="D358" s="22" t="s">
        <v>81</v>
      </c>
      <c r="E358" s="22" t="s">
        <v>143</v>
      </c>
      <c r="F358" s="22" t="s">
        <v>149</v>
      </c>
      <c r="G358" s="22" t="s">
        <v>167</v>
      </c>
      <c r="H358" s="22" t="s">
        <v>146</v>
      </c>
      <c r="I358" s="22" t="s">
        <v>147</v>
      </c>
      <c r="J358" s="42" t="n">
        <v>25</v>
      </c>
      <c r="K358" s="42" t="n">
        <v>1.4</v>
      </c>
      <c r="L358" s="42" t="n">
        <v>0</v>
      </c>
      <c r="M358" s="42" t="n">
        <v>0</v>
      </c>
      <c r="N358" s="42" t="n">
        <v>0</v>
      </c>
      <c r="O358" s="22" t="str">
        <f aca="false">TEXT(A358,"ddd")</f>
        <v>Sat</v>
      </c>
    </row>
    <row r="359" customFormat="false" ht="15" hidden="false" customHeight="false" outlineLevel="0" collapsed="false">
      <c r="A359" s="37" t="n">
        <v>46144</v>
      </c>
      <c r="B359" s="37" t="n">
        <v>46142</v>
      </c>
      <c r="C359" s="34" t="n">
        <f aca="false">A359-B359</f>
        <v>2</v>
      </c>
      <c r="D359" s="22" t="s">
        <v>81</v>
      </c>
      <c r="E359" s="22" t="s">
        <v>178</v>
      </c>
      <c r="F359" s="22" t="s">
        <v>144</v>
      </c>
      <c r="G359" s="22" t="s">
        <v>162</v>
      </c>
      <c r="H359" s="22" t="s">
        <v>146</v>
      </c>
      <c r="I359" s="22" t="s">
        <v>147</v>
      </c>
      <c r="J359" s="42" t="n">
        <v>19.99</v>
      </c>
      <c r="K359" s="42" t="n">
        <v>1.18</v>
      </c>
      <c r="L359" s="42" t="n">
        <v>0</v>
      </c>
      <c r="M359" s="42" t="n">
        <v>0</v>
      </c>
      <c r="N359" s="42" t="n">
        <v>0</v>
      </c>
      <c r="O359" s="22" t="str">
        <f aca="false">TEXT(A359,"ddd")</f>
        <v>Sat</v>
      </c>
    </row>
    <row r="360" customFormat="false" ht="15" hidden="false" customHeight="false" outlineLevel="0" collapsed="false">
      <c r="A360" s="37" t="n">
        <v>46144</v>
      </c>
      <c r="B360" s="37" t="n">
        <v>46134</v>
      </c>
      <c r="C360" s="34" t="n">
        <f aca="false">A360-B360</f>
        <v>10</v>
      </c>
      <c r="D360" s="22" t="s">
        <v>81</v>
      </c>
      <c r="E360" s="22" t="s">
        <v>181</v>
      </c>
      <c r="F360" s="22" t="s">
        <v>144</v>
      </c>
      <c r="G360" s="22" t="s">
        <v>152</v>
      </c>
      <c r="H360" s="22" t="s">
        <v>146</v>
      </c>
      <c r="I360" s="22" t="s">
        <v>147</v>
      </c>
      <c r="J360" s="42" t="n">
        <v>11</v>
      </c>
      <c r="K360" s="42" t="n">
        <v>0.91</v>
      </c>
      <c r="L360" s="42" t="n">
        <v>0</v>
      </c>
      <c r="M360" s="42" t="n">
        <v>0</v>
      </c>
      <c r="N360" s="42" t="n">
        <v>0</v>
      </c>
      <c r="O360" s="22" t="str">
        <f aca="false">TEXT(A360,"ddd")</f>
        <v>Sat</v>
      </c>
    </row>
    <row r="361" customFormat="false" ht="15" hidden="false" customHeight="false" outlineLevel="0" collapsed="false">
      <c r="A361" s="37" t="n">
        <v>46144</v>
      </c>
      <c r="B361" s="37" t="n">
        <v>46144</v>
      </c>
      <c r="C361" s="34" t="n">
        <f aca="false">A361-B361</f>
        <v>0</v>
      </c>
      <c r="D361" s="22" t="s">
        <v>81</v>
      </c>
      <c r="E361" s="22" t="s">
        <v>94</v>
      </c>
      <c r="F361" s="22" t="s">
        <v>159</v>
      </c>
      <c r="G361" s="22" t="s">
        <v>264</v>
      </c>
      <c r="H361" s="22" t="s">
        <v>146</v>
      </c>
      <c r="I361" s="22" t="s">
        <v>147</v>
      </c>
      <c r="J361" s="42" t="n">
        <v>13</v>
      </c>
      <c r="K361" s="42" t="n">
        <v>1</v>
      </c>
      <c r="L361" s="42" t="n">
        <v>0</v>
      </c>
      <c r="M361" s="42" t="n">
        <v>0</v>
      </c>
      <c r="N361" s="42" t="n">
        <v>0</v>
      </c>
      <c r="O361" s="22" t="str">
        <f aca="false">TEXT(A361,"ddd")</f>
        <v>Sat</v>
      </c>
    </row>
    <row r="362" customFormat="false" ht="15" hidden="false" customHeight="false" outlineLevel="0" collapsed="false">
      <c r="A362" s="37" t="n">
        <v>46144</v>
      </c>
      <c r="B362" s="37" t="n">
        <v>46144</v>
      </c>
      <c r="C362" s="34" t="n">
        <f aca="false">A362-B362</f>
        <v>0</v>
      </c>
      <c r="D362" s="22" t="s">
        <v>81</v>
      </c>
      <c r="E362" s="22" t="s">
        <v>106</v>
      </c>
      <c r="F362" s="22" t="s">
        <v>144</v>
      </c>
      <c r="G362" s="22" t="s">
        <v>217</v>
      </c>
      <c r="H362" s="22" t="s">
        <v>146</v>
      </c>
      <c r="I362" s="22" t="s">
        <v>147</v>
      </c>
      <c r="J362" s="42" t="n">
        <v>20</v>
      </c>
      <c r="K362" s="42" t="n">
        <v>1.18</v>
      </c>
      <c r="L362" s="42" t="n">
        <v>0</v>
      </c>
      <c r="M362" s="42" t="n">
        <v>0</v>
      </c>
      <c r="N362" s="42" t="n">
        <v>0</v>
      </c>
      <c r="O362" s="22" t="str">
        <f aca="false">TEXT(A362,"ddd")</f>
        <v>Sat</v>
      </c>
    </row>
    <row r="363" customFormat="false" ht="15" hidden="false" customHeight="false" outlineLevel="0" collapsed="false">
      <c r="A363" s="37" t="n">
        <v>46144</v>
      </c>
      <c r="B363" s="37" t="n">
        <v>46143</v>
      </c>
      <c r="C363" s="34" t="n">
        <f aca="false">A363-B363</f>
        <v>1</v>
      </c>
      <c r="D363" s="22" t="s">
        <v>81</v>
      </c>
      <c r="E363" s="22" t="s">
        <v>256</v>
      </c>
      <c r="F363" s="22" t="s">
        <v>149</v>
      </c>
      <c r="G363" s="22" t="s">
        <v>202</v>
      </c>
      <c r="H363" s="22" t="s">
        <v>146</v>
      </c>
      <c r="I363" s="22" t="s">
        <v>147</v>
      </c>
      <c r="J363" s="42" t="n">
        <v>11</v>
      </c>
      <c r="K363" s="42" t="n">
        <v>1.08</v>
      </c>
      <c r="L363" s="42" t="n">
        <v>1.32</v>
      </c>
      <c r="M363" s="42" t="n">
        <v>0</v>
      </c>
      <c r="N363" s="42" t="n">
        <v>0</v>
      </c>
      <c r="O363" s="22" t="str">
        <f aca="false">TEXT(A363,"ddd")</f>
        <v>Sat</v>
      </c>
    </row>
    <row r="364" customFormat="false" ht="15" hidden="false" customHeight="false" outlineLevel="0" collapsed="false">
      <c r="A364" s="37" t="n">
        <v>46145</v>
      </c>
      <c r="B364" s="37" t="n">
        <v>46142</v>
      </c>
      <c r="C364" s="34" t="n">
        <f aca="false">A364-B364</f>
        <v>3</v>
      </c>
      <c r="D364" s="22" t="s">
        <v>81</v>
      </c>
      <c r="E364" s="22" t="s">
        <v>94</v>
      </c>
      <c r="F364" s="22" t="s">
        <v>159</v>
      </c>
      <c r="G364" s="22" t="s">
        <v>175</v>
      </c>
      <c r="H364" s="22" t="s">
        <v>146</v>
      </c>
      <c r="I364" s="22" t="s">
        <v>147</v>
      </c>
      <c r="J364" s="42" t="n">
        <v>10</v>
      </c>
      <c r="K364" s="42" t="n">
        <v>0.81</v>
      </c>
      <c r="L364" s="42" t="n">
        <v>1.2</v>
      </c>
      <c r="M364" s="42" t="n">
        <v>0</v>
      </c>
      <c r="N364" s="42" t="n">
        <v>0</v>
      </c>
      <c r="O364" s="22" t="str">
        <f aca="false">TEXT(A364,"ddd")</f>
        <v>Sun</v>
      </c>
    </row>
    <row r="365" customFormat="false" ht="15" hidden="false" customHeight="false" outlineLevel="0" collapsed="false">
      <c r="A365" s="37" t="n">
        <v>46145</v>
      </c>
      <c r="B365" s="37" t="n">
        <v>46131</v>
      </c>
      <c r="C365" s="34" t="n">
        <f aca="false">A365-B365</f>
        <v>14</v>
      </c>
      <c r="D365" s="22" t="s">
        <v>85</v>
      </c>
      <c r="E365" s="22" t="s">
        <v>284</v>
      </c>
      <c r="F365" s="22" t="s">
        <v>207</v>
      </c>
      <c r="G365" s="22" t="s">
        <v>165</v>
      </c>
      <c r="H365" s="22" t="s">
        <v>146</v>
      </c>
      <c r="I365" s="22" t="s">
        <v>147</v>
      </c>
      <c r="J365" s="42" t="n">
        <v>11</v>
      </c>
      <c r="K365" s="42" t="n">
        <v>1.08</v>
      </c>
      <c r="L365" s="42" t="n">
        <v>1.32</v>
      </c>
      <c r="M365" s="42" t="n">
        <v>20.44</v>
      </c>
      <c r="N365" s="42" t="n">
        <v>11.84</v>
      </c>
      <c r="O365" s="22" t="str">
        <f aca="false">TEXT(A365,"ddd")</f>
        <v>Sun</v>
      </c>
    </row>
    <row r="366" customFormat="false" ht="15" hidden="false" customHeight="false" outlineLevel="0" collapsed="false">
      <c r="A366" s="37" t="n">
        <v>46145</v>
      </c>
      <c r="B366" s="37" t="n">
        <v>46132</v>
      </c>
      <c r="C366" s="34" t="n">
        <f aca="false">A366-B366</f>
        <v>13</v>
      </c>
      <c r="D366" s="22" t="s">
        <v>85</v>
      </c>
      <c r="E366" s="22" t="s">
        <v>277</v>
      </c>
      <c r="F366" s="22" t="s">
        <v>285</v>
      </c>
      <c r="G366" s="22" t="s">
        <v>156</v>
      </c>
      <c r="H366" s="22" t="s">
        <v>146</v>
      </c>
      <c r="I366" s="22" t="s">
        <v>147</v>
      </c>
      <c r="J366" s="42" t="n">
        <v>13</v>
      </c>
      <c r="K366" s="42" t="n">
        <v>0.94</v>
      </c>
      <c r="L366" s="42" t="n">
        <v>1.56</v>
      </c>
      <c r="M366" s="42" t="n">
        <v>0</v>
      </c>
      <c r="N366" s="42" t="n">
        <v>0</v>
      </c>
      <c r="O366" s="22" t="str">
        <f aca="false">TEXT(A366,"ddd")</f>
        <v>Sun</v>
      </c>
    </row>
    <row r="367" customFormat="false" ht="15" hidden="false" customHeight="false" outlineLevel="0" collapsed="false">
      <c r="A367" s="37" t="n">
        <v>46145</v>
      </c>
      <c r="B367" s="37" t="n">
        <v>46144</v>
      </c>
      <c r="C367" s="34" t="n">
        <f aca="false">A367-B367</f>
        <v>1</v>
      </c>
      <c r="D367" s="22" t="s">
        <v>81</v>
      </c>
      <c r="E367" s="22" t="s">
        <v>106</v>
      </c>
      <c r="F367" s="22" t="s">
        <v>149</v>
      </c>
      <c r="G367" s="22" t="s">
        <v>247</v>
      </c>
      <c r="H367" s="22" t="s">
        <v>146</v>
      </c>
      <c r="I367" s="22" t="s">
        <v>147</v>
      </c>
      <c r="J367" s="42" t="n">
        <v>17</v>
      </c>
      <c r="K367" s="42" t="n">
        <v>1.12</v>
      </c>
      <c r="L367" s="42" t="n">
        <v>2.04</v>
      </c>
      <c r="M367" s="42" t="n">
        <v>0</v>
      </c>
      <c r="N367" s="42" t="n">
        <v>0</v>
      </c>
      <c r="O367" s="22" t="str">
        <f aca="false">TEXT(A367,"ddd")</f>
        <v>Sun</v>
      </c>
    </row>
    <row r="368" customFormat="false" ht="15" hidden="false" customHeight="false" outlineLevel="0" collapsed="false">
      <c r="A368" s="37" t="n">
        <v>46145</v>
      </c>
      <c r="B368" s="37" t="n">
        <v>46143</v>
      </c>
      <c r="C368" s="34" t="n">
        <f aca="false">A368-B368</f>
        <v>2</v>
      </c>
      <c r="D368" s="22" t="s">
        <v>81</v>
      </c>
      <c r="E368" s="22" t="s">
        <v>82</v>
      </c>
      <c r="F368" s="22" t="s">
        <v>149</v>
      </c>
      <c r="G368" s="22" t="s">
        <v>205</v>
      </c>
      <c r="H368" s="22" t="s">
        <v>146</v>
      </c>
      <c r="I368" s="22" t="s">
        <v>147</v>
      </c>
      <c r="J368" s="42" t="n">
        <v>20.99</v>
      </c>
      <c r="K368" s="42" t="n">
        <v>1.46</v>
      </c>
      <c r="L368" s="42" t="n">
        <v>2.52</v>
      </c>
      <c r="M368" s="42" t="n">
        <v>0</v>
      </c>
      <c r="N368" s="42" t="n">
        <v>0</v>
      </c>
      <c r="O368" s="22" t="str">
        <f aca="false">TEXT(A368,"ddd")</f>
        <v>Sun</v>
      </c>
    </row>
    <row r="369" customFormat="false" ht="15" hidden="false" customHeight="false" outlineLevel="0" collapsed="false">
      <c r="A369" s="37" t="n">
        <v>46145</v>
      </c>
      <c r="B369" s="37" t="n">
        <v>46144</v>
      </c>
      <c r="C369" s="34" t="n">
        <f aca="false">A369-B369</f>
        <v>1</v>
      </c>
      <c r="D369" s="22" t="s">
        <v>81</v>
      </c>
      <c r="E369" s="22" t="s">
        <v>197</v>
      </c>
      <c r="F369" s="22" t="s">
        <v>166</v>
      </c>
      <c r="G369" s="22" t="s">
        <v>187</v>
      </c>
      <c r="H369" s="22" t="s">
        <v>146</v>
      </c>
      <c r="I369" s="22" t="s">
        <v>147</v>
      </c>
      <c r="J369" s="42" t="n">
        <v>16</v>
      </c>
      <c r="K369" s="42" t="n">
        <v>1.24</v>
      </c>
      <c r="L369" s="42" t="n">
        <v>0</v>
      </c>
      <c r="M369" s="42" t="n">
        <v>0</v>
      </c>
      <c r="N369" s="42" t="n">
        <v>0</v>
      </c>
      <c r="O369" s="22" t="str">
        <f aca="false">TEXT(A369,"ddd")</f>
        <v>Sun</v>
      </c>
    </row>
    <row r="370" customFormat="false" ht="15" hidden="false" customHeight="false" outlineLevel="0" collapsed="false">
      <c r="A370" s="37" t="n">
        <v>46145</v>
      </c>
      <c r="B370" s="37" t="n">
        <v>46144</v>
      </c>
      <c r="C370" s="34" t="n">
        <f aca="false">A370-B370</f>
        <v>1</v>
      </c>
      <c r="D370" s="22" t="s">
        <v>81</v>
      </c>
      <c r="E370" s="22" t="s">
        <v>90</v>
      </c>
      <c r="F370" s="22" t="s">
        <v>144</v>
      </c>
      <c r="G370" s="22" t="s">
        <v>145</v>
      </c>
      <c r="H370" s="22" t="s">
        <v>146</v>
      </c>
      <c r="I370" s="22" t="s">
        <v>147</v>
      </c>
      <c r="J370" s="42" t="n">
        <v>15</v>
      </c>
      <c r="K370" s="42" t="n">
        <v>0.99</v>
      </c>
      <c r="L370" s="42" t="n">
        <v>1.8</v>
      </c>
      <c r="M370" s="42" t="n">
        <v>0</v>
      </c>
      <c r="N370" s="42" t="n">
        <v>0</v>
      </c>
      <c r="O370" s="22" t="str">
        <f aca="false">TEXT(A370,"ddd")</f>
        <v>Sun</v>
      </c>
    </row>
    <row r="371" customFormat="false" ht="15" hidden="false" customHeight="false" outlineLevel="0" collapsed="false">
      <c r="A371" s="37" t="n">
        <v>46145</v>
      </c>
      <c r="B371" s="37" t="n">
        <v>46142</v>
      </c>
      <c r="C371" s="34" t="n">
        <f aca="false">A371-B371</f>
        <v>3</v>
      </c>
      <c r="D371" s="22" t="s">
        <v>81</v>
      </c>
      <c r="E371" s="22" t="s">
        <v>103</v>
      </c>
      <c r="F371" s="22" t="s">
        <v>144</v>
      </c>
      <c r="G371" s="22" t="s">
        <v>205</v>
      </c>
      <c r="H371" s="22" t="s">
        <v>146</v>
      </c>
      <c r="I371" s="22" t="s">
        <v>147</v>
      </c>
      <c r="J371" s="42" t="n">
        <v>12</v>
      </c>
      <c r="K371" s="42" t="n">
        <v>1.1</v>
      </c>
      <c r="L371" s="42" t="n">
        <v>1.44</v>
      </c>
      <c r="M371" s="42" t="n">
        <v>0</v>
      </c>
      <c r="N371" s="42" t="n">
        <v>0</v>
      </c>
      <c r="O371" s="22" t="str">
        <f aca="false">TEXT(A371,"ddd")</f>
        <v>Sun</v>
      </c>
    </row>
    <row r="372" customFormat="false" ht="15" hidden="false" customHeight="false" outlineLevel="0" collapsed="false">
      <c r="A372" s="37" t="n">
        <v>46145</v>
      </c>
      <c r="B372" s="37" t="n">
        <v>46130</v>
      </c>
      <c r="C372" s="34" t="n">
        <f aca="false">A372-B372</f>
        <v>15</v>
      </c>
      <c r="D372" s="22" t="s">
        <v>81</v>
      </c>
      <c r="E372" s="22" t="s">
        <v>286</v>
      </c>
      <c r="F372" s="22" t="s">
        <v>144</v>
      </c>
      <c r="G372" s="22" t="s">
        <v>195</v>
      </c>
      <c r="H372" s="22" t="s">
        <v>146</v>
      </c>
      <c r="I372" s="22" t="s">
        <v>147</v>
      </c>
      <c r="J372" s="42" t="n">
        <v>12</v>
      </c>
      <c r="K372" s="42" t="n">
        <v>1.11</v>
      </c>
      <c r="L372" s="42" t="n">
        <v>0</v>
      </c>
      <c r="M372" s="42" t="n">
        <v>0</v>
      </c>
      <c r="N372" s="42" t="n">
        <v>0</v>
      </c>
      <c r="O372" s="22" t="str">
        <f aca="false">TEXT(A372,"ddd")</f>
        <v>Sun</v>
      </c>
    </row>
    <row r="373" customFormat="false" ht="15" hidden="false" customHeight="false" outlineLevel="0" collapsed="false">
      <c r="A373" s="37" t="n">
        <v>46145</v>
      </c>
      <c r="B373" s="37" t="n">
        <v>46139</v>
      </c>
      <c r="C373" s="34" t="n">
        <f aca="false">A373-B373</f>
        <v>6</v>
      </c>
      <c r="D373" s="22" t="s">
        <v>81</v>
      </c>
      <c r="E373" s="22" t="s">
        <v>108</v>
      </c>
      <c r="F373" s="22" t="s">
        <v>144</v>
      </c>
      <c r="G373" s="22" t="s">
        <v>158</v>
      </c>
      <c r="H373" s="22" t="s">
        <v>146</v>
      </c>
      <c r="I373" s="22" t="s">
        <v>147</v>
      </c>
      <c r="J373" s="42" t="n">
        <v>12</v>
      </c>
      <c r="K373" s="42" t="n">
        <v>0.94</v>
      </c>
      <c r="L373" s="42" t="n">
        <v>1.44</v>
      </c>
      <c r="M373" s="42" t="n">
        <v>0</v>
      </c>
      <c r="N373" s="42" t="n">
        <v>0</v>
      </c>
      <c r="O373" s="22" t="str">
        <f aca="false">TEXT(A373,"ddd")</f>
        <v>Sun</v>
      </c>
    </row>
    <row r="374" customFormat="false" ht="15" hidden="false" customHeight="false" outlineLevel="0" collapsed="false">
      <c r="A374" s="37" t="n">
        <v>46145</v>
      </c>
      <c r="B374" s="37" t="n">
        <v>46144</v>
      </c>
      <c r="C374" s="34" t="n">
        <f aca="false">A374-B374</f>
        <v>1</v>
      </c>
      <c r="D374" s="22" t="s">
        <v>81</v>
      </c>
      <c r="E374" s="22" t="s">
        <v>106</v>
      </c>
      <c r="F374" s="22" t="s">
        <v>144</v>
      </c>
      <c r="G374" s="22" t="s">
        <v>204</v>
      </c>
      <c r="H374" s="22" t="s">
        <v>146</v>
      </c>
      <c r="I374" s="22" t="s">
        <v>147</v>
      </c>
      <c r="J374" s="42" t="n">
        <v>14.5</v>
      </c>
      <c r="K374" s="42" t="n">
        <v>1.04</v>
      </c>
      <c r="L374" s="42" t="n">
        <v>1.74</v>
      </c>
      <c r="M374" s="42" t="n">
        <v>0</v>
      </c>
      <c r="N374" s="42" t="n">
        <v>0</v>
      </c>
      <c r="O374" s="22" t="str">
        <f aca="false">TEXT(A374,"ddd")</f>
        <v>Sun</v>
      </c>
    </row>
    <row r="375" customFormat="false" ht="15" hidden="false" customHeight="false" outlineLevel="0" collapsed="false">
      <c r="A375" s="37" t="n">
        <v>46145</v>
      </c>
      <c r="B375" s="37" t="n">
        <v>46124</v>
      </c>
      <c r="C375" s="34" t="n">
        <f aca="false">A375-B375</f>
        <v>21</v>
      </c>
      <c r="D375" s="22" t="s">
        <v>89</v>
      </c>
      <c r="E375" s="22" t="s">
        <v>269</v>
      </c>
      <c r="F375" s="22" t="s">
        <v>149</v>
      </c>
      <c r="G375" s="22" t="s">
        <v>175</v>
      </c>
      <c r="H375" s="22" t="s">
        <v>146</v>
      </c>
      <c r="I375" s="22" t="s">
        <v>147</v>
      </c>
      <c r="J375" s="42" t="n">
        <v>14.8</v>
      </c>
      <c r="K375" s="42" t="n">
        <v>1.28</v>
      </c>
      <c r="L375" s="42" t="n">
        <v>1.78</v>
      </c>
      <c r="M375" s="42" t="n">
        <v>0</v>
      </c>
      <c r="N375" s="42" t="n">
        <v>0</v>
      </c>
      <c r="O375" s="22" t="str">
        <f aca="false">TEXT(A375,"ddd")</f>
        <v>Sun</v>
      </c>
    </row>
    <row r="376" customFormat="false" ht="15" hidden="false" customHeight="false" outlineLevel="0" collapsed="false">
      <c r="A376" s="37" t="n">
        <v>46146</v>
      </c>
      <c r="B376" s="37" t="n">
        <v>46144</v>
      </c>
      <c r="C376" s="34" t="n">
        <f aca="false">A376-B376</f>
        <v>2</v>
      </c>
      <c r="D376" s="22" t="s">
        <v>85</v>
      </c>
      <c r="E376" s="22" t="s">
        <v>97</v>
      </c>
      <c r="F376" s="22" t="s">
        <v>207</v>
      </c>
      <c r="G376" s="22" t="s">
        <v>165</v>
      </c>
      <c r="H376" s="22" t="s">
        <v>146</v>
      </c>
      <c r="I376" s="22" t="s">
        <v>147</v>
      </c>
      <c r="J376" s="42" t="n">
        <v>25</v>
      </c>
      <c r="K376" s="42" t="n">
        <v>1.55</v>
      </c>
      <c r="L376" s="42" t="n">
        <v>3</v>
      </c>
      <c r="M376" s="42" t="n">
        <v>0</v>
      </c>
      <c r="N376" s="42" t="n">
        <v>0</v>
      </c>
      <c r="O376" s="22" t="str">
        <f aca="false">TEXT(A376,"ddd")</f>
        <v>Mon</v>
      </c>
    </row>
    <row r="377" customFormat="false" ht="15" hidden="false" customHeight="false" outlineLevel="0" collapsed="false">
      <c r="A377" s="37" t="n">
        <v>46146</v>
      </c>
      <c r="B377" s="37" t="n">
        <v>46144</v>
      </c>
      <c r="C377" s="34" t="n">
        <f aca="false">A377-B377</f>
        <v>2</v>
      </c>
      <c r="D377" s="22" t="s">
        <v>81</v>
      </c>
      <c r="E377" s="22" t="s">
        <v>106</v>
      </c>
      <c r="F377" s="22" t="s">
        <v>149</v>
      </c>
      <c r="G377" s="22" t="s">
        <v>204</v>
      </c>
      <c r="H377" s="22" t="s">
        <v>146</v>
      </c>
      <c r="I377" s="22" t="s">
        <v>147</v>
      </c>
      <c r="J377" s="42" t="n">
        <v>12.2</v>
      </c>
      <c r="K377" s="42" t="n">
        <v>0.98</v>
      </c>
      <c r="L377" s="42" t="n">
        <v>1.46</v>
      </c>
      <c r="M377" s="42" t="n">
        <v>0</v>
      </c>
      <c r="N377" s="42" t="n">
        <v>0</v>
      </c>
      <c r="O377" s="22" t="str">
        <f aca="false">TEXT(A377,"ddd")</f>
        <v>Mon</v>
      </c>
    </row>
    <row r="378" customFormat="false" ht="15" hidden="false" customHeight="false" outlineLevel="0" collapsed="false">
      <c r="A378" s="37" t="n">
        <v>46146</v>
      </c>
      <c r="B378" s="37" t="n">
        <v>46145</v>
      </c>
      <c r="C378" s="34" t="n">
        <f aca="false">A378-B378</f>
        <v>1</v>
      </c>
      <c r="D378" s="22" t="s">
        <v>81</v>
      </c>
      <c r="E378" s="22" t="s">
        <v>287</v>
      </c>
      <c r="F378" s="22" t="s">
        <v>159</v>
      </c>
      <c r="G378" s="22" t="s">
        <v>152</v>
      </c>
      <c r="H378" s="22" t="s">
        <v>146</v>
      </c>
      <c r="I378" s="22" t="s">
        <v>147</v>
      </c>
      <c r="J378" s="42" t="n">
        <v>10</v>
      </c>
      <c r="K378" s="42" t="n">
        <v>0.88</v>
      </c>
      <c r="L378" s="42" t="n">
        <v>0</v>
      </c>
      <c r="M378" s="42" t="n">
        <v>14.26</v>
      </c>
      <c r="N378" s="42" t="n">
        <v>5.14</v>
      </c>
      <c r="O378" s="22" t="str">
        <f aca="false">TEXT(A378,"ddd")</f>
        <v>Mon</v>
      </c>
    </row>
    <row r="379" customFormat="false" ht="15" hidden="false" customHeight="false" outlineLevel="0" collapsed="false">
      <c r="A379" s="37" t="n">
        <v>46146</v>
      </c>
      <c r="B379" s="37" t="n">
        <v>46143</v>
      </c>
      <c r="C379" s="34" t="n">
        <f aca="false">A379-B379</f>
        <v>3</v>
      </c>
      <c r="D379" s="22" t="s">
        <v>81</v>
      </c>
      <c r="E379" s="22" t="s">
        <v>86</v>
      </c>
      <c r="F379" s="22" t="s">
        <v>149</v>
      </c>
      <c r="G379" s="22" t="s">
        <v>162</v>
      </c>
      <c r="H379" s="22" t="s">
        <v>146</v>
      </c>
      <c r="I379" s="22" t="s">
        <v>147</v>
      </c>
      <c r="J379" s="42" t="n">
        <v>15</v>
      </c>
      <c r="K379" s="42" t="n">
        <v>1.04</v>
      </c>
      <c r="L379" s="42" t="n">
        <v>0</v>
      </c>
      <c r="M379" s="42" t="n">
        <v>0</v>
      </c>
      <c r="N379" s="42" t="n">
        <v>0</v>
      </c>
      <c r="O379" s="22" t="str">
        <f aca="false">TEXT(A379,"ddd")</f>
        <v>Mon</v>
      </c>
    </row>
    <row r="380" customFormat="false" ht="15" hidden="false" customHeight="false" outlineLevel="0" collapsed="false">
      <c r="A380" s="37" t="n">
        <v>46146</v>
      </c>
      <c r="B380" s="37" t="n">
        <v>46144</v>
      </c>
      <c r="C380" s="34" t="n">
        <f aca="false">A380-B380</f>
        <v>2</v>
      </c>
      <c r="D380" s="22" t="s">
        <v>81</v>
      </c>
      <c r="E380" s="22" t="s">
        <v>197</v>
      </c>
      <c r="F380" s="22" t="s">
        <v>144</v>
      </c>
      <c r="G380" s="22" t="s">
        <v>219</v>
      </c>
      <c r="H380" s="22" t="s">
        <v>147</v>
      </c>
      <c r="I380" s="22" t="s">
        <v>147</v>
      </c>
      <c r="J380" s="42" t="n">
        <v>10.8</v>
      </c>
      <c r="K380" s="42" t="n">
        <v>1.49</v>
      </c>
      <c r="L380" s="42" t="n">
        <v>1.3</v>
      </c>
      <c r="M380" s="42" t="n">
        <v>0</v>
      </c>
      <c r="N380" s="42" t="n">
        <v>0</v>
      </c>
      <c r="O380" s="22" t="str">
        <f aca="false">TEXT(A380,"ddd")</f>
        <v>Mon</v>
      </c>
    </row>
    <row r="381" customFormat="false" ht="15" hidden="false" customHeight="false" outlineLevel="0" collapsed="false">
      <c r="A381" s="37" t="n">
        <v>46146</v>
      </c>
      <c r="B381" s="37" t="n">
        <v>46145</v>
      </c>
      <c r="C381" s="34" t="n">
        <f aca="false">A381-B381</f>
        <v>1</v>
      </c>
      <c r="D381" s="22" t="s">
        <v>81</v>
      </c>
      <c r="E381" s="22" t="s">
        <v>106</v>
      </c>
      <c r="F381" s="22" t="s">
        <v>159</v>
      </c>
      <c r="G381" s="22" t="s">
        <v>219</v>
      </c>
      <c r="H381" s="22" t="s">
        <v>147</v>
      </c>
      <c r="I381" s="22" t="s">
        <v>146</v>
      </c>
      <c r="J381" s="42" t="n">
        <v>10.53</v>
      </c>
      <c r="K381" s="42" t="n">
        <v>0</v>
      </c>
      <c r="L381" s="42" t="n">
        <v>1.26</v>
      </c>
      <c r="M381" s="42" t="n">
        <v>0</v>
      </c>
      <c r="N381" s="42" t="n">
        <v>0</v>
      </c>
      <c r="O381" s="22" t="str">
        <f aca="false">TEXT(A381,"ddd")</f>
        <v>Mon</v>
      </c>
    </row>
    <row r="382" customFormat="false" ht="15" hidden="false" customHeight="false" outlineLevel="0" collapsed="false">
      <c r="A382" s="37" t="n">
        <v>46146</v>
      </c>
      <c r="B382" s="37" t="n">
        <v>46143</v>
      </c>
      <c r="C382" s="34" t="n">
        <f aca="false">A382-B382</f>
        <v>3</v>
      </c>
      <c r="D382" s="22" t="s">
        <v>81</v>
      </c>
      <c r="E382" s="22" t="s">
        <v>143</v>
      </c>
      <c r="F382" s="22" t="s">
        <v>144</v>
      </c>
      <c r="G382" s="22" t="s">
        <v>244</v>
      </c>
      <c r="H382" s="22" t="s">
        <v>146</v>
      </c>
      <c r="I382" s="22" t="s">
        <v>147</v>
      </c>
      <c r="J382" s="42" t="n">
        <v>15</v>
      </c>
      <c r="K382" s="42" t="n">
        <v>1.07</v>
      </c>
      <c r="L382" s="42" t="n">
        <v>1.8</v>
      </c>
      <c r="M382" s="42" t="n">
        <v>0</v>
      </c>
      <c r="N382" s="42" t="n">
        <v>0</v>
      </c>
      <c r="O382" s="22" t="str">
        <f aca="false">TEXT(A382,"ddd")</f>
        <v>Mon</v>
      </c>
    </row>
    <row r="383" customFormat="false" ht="15" hidden="false" customHeight="false" outlineLevel="0" collapsed="false">
      <c r="A383" s="37" t="n">
        <v>46146</v>
      </c>
      <c r="B383" s="37" t="n">
        <v>46145</v>
      </c>
      <c r="C383" s="34" t="n">
        <f aca="false">A383-B383</f>
        <v>1</v>
      </c>
      <c r="D383" s="22" t="s">
        <v>85</v>
      </c>
      <c r="E383" s="22" t="s">
        <v>86</v>
      </c>
      <c r="F383" s="22" t="s">
        <v>173</v>
      </c>
      <c r="G383" s="22" t="s">
        <v>162</v>
      </c>
      <c r="H383" s="22" t="s">
        <v>146</v>
      </c>
      <c r="I383" s="22" t="s">
        <v>147</v>
      </c>
      <c r="J383" s="42" t="n">
        <v>11.7</v>
      </c>
      <c r="K383" s="42" t="n">
        <v>0.9</v>
      </c>
      <c r="L383" s="42" t="n">
        <v>1.4</v>
      </c>
      <c r="M383" s="42" t="n">
        <v>0</v>
      </c>
      <c r="N383" s="42" t="n">
        <v>0</v>
      </c>
      <c r="O383" s="22" t="str">
        <f aca="false">TEXT(A383,"ddd")</f>
        <v>Mon</v>
      </c>
    </row>
    <row r="384" customFormat="false" ht="15" hidden="false" customHeight="false" outlineLevel="0" collapsed="false">
      <c r="A384" s="37" t="n">
        <v>46146</v>
      </c>
      <c r="B384" s="37" t="n">
        <v>46146</v>
      </c>
      <c r="C384" s="34" t="n">
        <f aca="false">A384-B384</f>
        <v>0</v>
      </c>
      <c r="D384" s="22" t="s">
        <v>81</v>
      </c>
      <c r="E384" s="22" t="s">
        <v>288</v>
      </c>
      <c r="F384" s="22" t="s">
        <v>151</v>
      </c>
      <c r="G384" s="22" t="s">
        <v>246</v>
      </c>
      <c r="H384" s="22" t="s">
        <v>146</v>
      </c>
      <c r="I384" s="22" t="s">
        <v>147</v>
      </c>
      <c r="J384" s="42" t="n">
        <v>12</v>
      </c>
      <c r="K384" s="42" t="n">
        <v>0.85</v>
      </c>
      <c r="L384" s="42" t="n">
        <v>1.44</v>
      </c>
      <c r="M384" s="42" t="n">
        <v>0</v>
      </c>
      <c r="N384" s="42" t="n">
        <v>0</v>
      </c>
      <c r="O384" s="22" t="str">
        <f aca="false">TEXT(A384,"ddd")</f>
        <v>Mon</v>
      </c>
    </row>
    <row r="385" customFormat="false" ht="15" hidden="false" customHeight="false" outlineLevel="0" collapsed="false">
      <c r="A385" s="37" t="n">
        <v>46147</v>
      </c>
      <c r="B385" s="37" t="n">
        <v>46122</v>
      </c>
      <c r="C385" s="34" t="n">
        <f aca="false">A385-B385</f>
        <v>25</v>
      </c>
      <c r="D385" s="22" t="s">
        <v>81</v>
      </c>
      <c r="E385" s="22" t="s">
        <v>143</v>
      </c>
      <c r="F385" s="22" t="s">
        <v>159</v>
      </c>
      <c r="G385" s="22" t="s">
        <v>163</v>
      </c>
      <c r="H385" s="22" t="s">
        <v>146</v>
      </c>
      <c r="I385" s="22" t="s">
        <v>147</v>
      </c>
      <c r="J385" s="42" t="n">
        <v>6</v>
      </c>
      <c r="K385" s="42" t="n">
        <v>0.67</v>
      </c>
      <c r="L385" s="42" t="n">
        <v>0</v>
      </c>
      <c r="M385" s="42" t="n">
        <v>7.53</v>
      </c>
      <c r="N385" s="42" t="n">
        <v>2.2</v>
      </c>
      <c r="O385" s="22" t="str">
        <f aca="false">TEXT(A385,"ddd")</f>
        <v>Tue</v>
      </c>
    </row>
    <row r="386" customFormat="false" ht="15" hidden="false" customHeight="false" outlineLevel="0" collapsed="false">
      <c r="A386" s="37" t="n">
        <v>46147</v>
      </c>
      <c r="B386" s="37" t="n">
        <v>46125</v>
      </c>
      <c r="C386" s="34" t="n">
        <f aca="false">A386-B386</f>
        <v>22</v>
      </c>
      <c r="D386" s="22" t="s">
        <v>81</v>
      </c>
      <c r="E386" s="22" t="s">
        <v>289</v>
      </c>
      <c r="F386" s="22" t="s">
        <v>151</v>
      </c>
      <c r="G386" s="22" t="s">
        <v>152</v>
      </c>
      <c r="H386" s="22" t="s">
        <v>146</v>
      </c>
      <c r="I386" s="22" t="s">
        <v>147</v>
      </c>
      <c r="J386" s="42" t="n">
        <v>9</v>
      </c>
      <c r="K386" s="42" t="n">
        <v>0.78</v>
      </c>
      <c r="L386" s="42" t="n">
        <v>1.08</v>
      </c>
      <c r="M386" s="42" t="n">
        <v>0</v>
      </c>
      <c r="N386" s="42" t="n">
        <v>0</v>
      </c>
      <c r="O386" s="22" t="str">
        <f aca="false">TEXT(A386,"ddd")</f>
        <v>Tue</v>
      </c>
    </row>
    <row r="387" customFormat="false" ht="15" hidden="false" customHeight="false" outlineLevel="0" collapsed="false">
      <c r="A387" s="37" t="n">
        <v>46147</v>
      </c>
      <c r="B387" s="37" t="n">
        <v>46142</v>
      </c>
      <c r="C387" s="34" t="n">
        <f aca="false">A387-B387</f>
        <v>5</v>
      </c>
      <c r="D387" s="22" t="s">
        <v>81</v>
      </c>
      <c r="E387" s="22" t="s">
        <v>94</v>
      </c>
      <c r="F387" s="22" t="s">
        <v>149</v>
      </c>
      <c r="G387" s="22" t="s">
        <v>152</v>
      </c>
      <c r="H387" s="22" t="s">
        <v>146</v>
      </c>
      <c r="I387" s="22" t="s">
        <v>147</v>
      </c>
      <c r="J387" s="42" t="n">
        <v>12</v>
      </c>
      <c r="K387" s="42" t="n">
        <v>0.96</v>
      </c>
      <c r="L387" s="42" t="n">
        <v>1.44</v>
      </c>
      <c r="M387" s="42" t="n">
        <v>0</v>
      </c>
      <c r="N387" s="42" t="n">
        <v>0</v>
      </c>
      <c r="O387" s="22" t="str">
        <f aca="false">TEXT(A387,"ddd")</f>
        <v>Tue</v>
      </c>
    </row>
    <row r="388" customFormat="false" ht="15" hidden="false" customHeight="false" outlineLevel="0" collapsed="false">
      <c r="A388" s="37" t="n">
        <v>46147</v>
      </c>
      <c r="B388" s="37" t="n">
        <v>46139</v>
      </c>
      <c r="C388" s="34" t="n">
        <f aca="false">A388-B388</f>
        <v>8</v>
      </c>
      <c r="D388" s="22" t="s">
        <v>81</v>
      </c>
      <c r="E388" s="22" t="s">
        <v>290</v>
      </c>
      <c r="F388" s="22" t="s">
        <v>151</v>
      </c>
      <c r="G388" s="22" t="s">
        <v>160</v>
      </c>
      <c r="H388" s="22" t="s">
        <v>146</v>
      </c>
      <c r="I388" s="22" t="s">
        <v>147</v>
      </c>
      <c r="J388" s="42" t="n">
        <v>13</v>
      </c>
      <c r="K388" s="42" t="n">
        <v>0.91</v>
      </c>
      <c r="L388" s="42" t="n">
        <v>1.56</v>
      </c>
      <c r="M388" s="42" t="n">
        <v>0</v>
      </c>
      <c r="N388" s="42" t="n">
        <v>0</v>
      </c>
      <c r="O388" s="22" t="str">
        <f aca="false">TEXT(A388,"ddd")</f>
        <v>Tue</v>
      </c>
    </row>
    <row r="389" customFormat="false" ht="15" hidden="false" customHeight="false" outlineLevel="0" collapsed="false">
      <c r="A389" s="37" t="n">
        <v>46147</v>
      </c>
      <c r="B389" s="37" t="n">
        <v>46143</v>
      </c>
      <c r="C389" s="34" t="n">
        <f aca="false">A389-B389</f>
        <v>4</v>
      </c>
      <c r="D389" s="22" t="s">
        <v>81</v>
      </c>
      <c r="E389" s="22" t="s">
        <v>100</v>
      </c>
      <c r="F389" s="22" t="s">
        <v>159</v>
      </c>
      <c r="G389" s="22" t="s">
        <v>279</v>
      </c>
      <c r="H389" s="22" t="s">
        <v>146</v>
      </c>
      <c r="I389" s="22" t="s">
        <v>147</v>
      </c>
      <c r="J389" s="42" t="n">
        <v>11</v>
      </c>
      <c r="K389" s="42" t="n">
        <v>0.92</v>
      </c>
      <c r="L389" s="42" t="n">
        <v>0</v>
      </c>
      <c r="M389" s="42" t="n">
        <v>0</v>
      </c>
      <c r="N389" s="42" t="n">
        <v>0</v>
      </c>
      <c r="O389" s="22" t="str">
        <f aca="false">TEXT(A389,"ddd")</f>
        <v>Tue</v>
      </c>
    </row>
    <row r="390" customFormat="false" ht="15" hidden="false" customHeight="false" outlineLevel="0" collapsed="false">
      <c r="A390" s="37" t="n">
        <v>46147</v>
      </c>
      <c r="B390" s="37" t="n">
        <v>46144</v>
      </c>
      <c r="C390" s="34" t="n">
        <f aca="false">A390-B390</f>
        <v>3</v>
      </c>
      <c r="D390" s="22" t="s">
        <v>85</v>
      </c>
      <c r="E390" s="22" t="s">
        <v>212</v>
      </c>
      <c r="F390" s="22" t="s">
        <v>173</v>
      </c>
      <c r="G390" s="22" t="s">
        <v>187</v>
      </c>
      <c r="H390" s="22" t="s">
        <v>146</v>
      </c>
      <c r="I390" s="22" t="s">
        <v>147</v>
      </c>
      <c r="J390" s="42" t="n">
        <v>19</v>
      </c>
      <c r="K390" s="42" t="n">
        <v>1.38</v>
      </c>
      <c r="L390" s="42" t="n">
        <v>2.28</v>
      </c>
      <c r="M390" s="42" t="n">
        <v>0</v>
      </c>
      <c r="N390" s="42" t="n">
        <v>0</v>
      </c>
      <c r="O390" s="22" t="str">
        <f aca="false">TEXT(A390,"ddd")</f>
        <v>Tue</v>
      </c>
    </row>
    <row r="391" customFormat="false" ht="15" hidden="false" customHeight="false" outlineLevel="0" collapsed="false">
      <c r="A391" s="37" t="n">
        <v>46147</v>
      </c>
      <c r="B391" s="37" t="n">
        <v>46126</v>
      </c>
      <c r="C391" s="34" t="n">
        <f aca="false">A391-B391</f>
        <v>21</v>
      </c>
      <c r="D391" s="22" t="s">
        <v>81</v>
      </c>
      <c r="E391" s="22" t="s">
        <v>262</v>
      </c>
      <c r="F391" s="22" t="s">
        <v>159</v>
      </c>
      <c r="G391" s="22" t="s">
        <v>152</v>
      </c>
      <c r="H391" s="22" t="s">
        <v>146</v>
      </c>
      <c r="I391" s="22" t="s">
        <v>147</v>
      </c>
      <c r="J391" s="42" t="n">
        <v>11</v>
      </c>
      <c r="K391" s="42" t="n">
        <v>0.92</v>
      </c>
      <c r="L391" s="42" t="n">
        <v>0</v>
      </c>
      <c r="M391" s="42" t="n">
        <v>0</v>
      </c>
      <c r="N391" s="42" t="n">
        <v>0</v>
      </c>
      <c r="O391" s="22" t="str">
        <f aca="false">TEXT(A391,"ddd")</f>
        <v>Tue</v>
      </c>
    </row>
    <row r="392" customFormat="false" ht="15" hidden="false" customHeight="false" outlineLevel="0" collapsed="false">
      <c r="A392" s="37" t="n">
        <v>46148</v>
      </c>
      <c r="B392" s="37" t="n">
        <v>46144</v>
      </c>
      <c r="C392" s="34" t="n">
        <f aca="false">A392-B392</f>
        <v>4</v>
      </c>
      <c r="D392" s="22" t="s">
        <v>81</v>
      </c>
      <c r="E392" s="22" t="s">
        <v>106</v>
      </c>
      <c r="F392" s="22" t="s">
        <v>144</v>
      </c>
      <c r="G392" s="22" t="s">
        <v>177</v>
      </c>
      <c r="H392" s="22" t="s">
        <v>146</v>
      </c>
      <c r="I392" s="22" t="s">
        <v>147</v>
      </c>
      <c r="J392" s="42" t="n">
        <v>13</v>
      </c>
      <c r="K392" s="42" t="n">
        <v>0.99</v>
      </c>
      <c r="L392" s="42" t="n">
        <v>1.56</v>
      </c>
      <c r="M392" s="42" t="n">
        <v>0</v>
      </c>
      <c r="N392" s="42" t="n">
        <v>0</v>
      </c>
      <c r="O392" s="22" t="str">
        <f aca="false">TEXT(A392,"ddd")</f>
        <v>Wed</v>
      </c>
    </row>
    <row r="393" customFormat="false" ht="15" hidden="false" customHeight="false" outlineLevel="0" collapsed="false">
      <c r="A393" s="37" t="n">
        <v>46148</v>
      </c>
      <c r="B393" s="37" t="n">
        <v>46134</v>
      </c>
      <c r="C393" s="34" t="n">
        <f aca="false">A393-B393</f>
        <v>14</v>
      </c>
      <c r="D393" s="22" t="s">
        <v>81</v>
      </c>
      <c r="E393" s="22" t="s">
        <v>143</v>
      </c>
      <c r="F393" s="22" t="s">
        <v>144</v>
      </c>
      <c r="G393" s="22" t="s">
        <v>192</v>
      </c>
      <c r="H393" s="22" t="s">
        <v>146</v>
      </c>
      <c r="I393" s="22" t="s">
        <v>147</v>
      </c>
      <c r="J393" s="42" t="n">
        <v>11</v>
      </c>
      <c r="K393" s="42" t="n">
        <v>0.91</v>
      </c>
      <c r="L393" s="42" t="n">
        <v>1.32</v>
      </c>
      <c r="M393" s="42" t="n">
        <v>0</v>
      </c>
      <c r="N393" s="42" t="n">
        <v>0</v>
      </c>
      <c r="O393" s="22" t="str">
        <f aca="false">TEXT(A393,"ddd")</f>
        <v>Wed</v>
      </c>
    </row>
    <row r="394" customFormat="false" ht="15" hidden="false" customHeight="false" outlineLevel="0" collapsed="false">
      <c r="A394" s="37" t="n">
        <v>46148</v>
      </c>
      <c r="B394" s="37" t="n">
        <v>46146</v>
      </c>
      <c r="C394" s="34" t="n">
        <f aca="false">A394-B394</f>
        <v>2</v>
      </c>
      <c r="D394" s="22" t="s">
        <v>81</v>
      </c>
      <c r="E394" s="22" t="s">
        <v>287</v>
      </c>
      <c r="F394" s="22" t="s">
        <v>159</v>
      </c>
      <c r="G394" s="22" t="s">
        <v>202</v>
      </c>
      <c r="H394" s="22" t="s">
        <v>146</v>
      </c>
      <c r="I394" s="22" t="s">
        <v>147</v>
      </c>
      <c r="J394" s="42" t="n">
        <v>10</v>
      </c>
      <c r="K394" s="42" t="n">
        <v>0.89</v>
      </c>
      <c r="L394" s="42" t="n">
        <v>1.2</v>
      </c>
      <c r="M394" s="42" t="n">
        <v>0</v>
      </c>
      <c r="N394" s="42" t="n">
        <v>0</v>
      </c>
      <c r="O394" s="22" t="str">
        <f aca="false">TEXT(A394,"ddd")</f>
        <v>Wed</v>
      </c>
    </row>
    <row r="395" customFormat="false" ht="15" hidden="false" customHeight="false" outlineLevel="0" collapsed="false">
      <c r="A395" s="37" t="n">
        <v>46148</v>
      </c>
      <c r="B395" s="37" t="n">
        <v>46144</v>
      </c>
      <c r="C395" s="34" t="n">
        <f aca="false">A395-B395</f>
        <v>4</v>
      </c>
      <c r="D395" s="22" t="s">
        <v>81</v>
      </c>
      <c r="E395" s="22" t="s">
        <v>197</v>
      </c>
      <c r="F395" s="22" t="s">
        <v>144</v>
      </c>
      <c r="G395" s="22" t="s">
        <v>152</v>
      </c>
      <c r="H395" s="22" t="s">
        <v>146</v>
      </c>
      <c r="I395" s="22" t="s">
        <v>147</v>
      </c>
      <c r="J395" s="42" t="n">
        <v>11</v>
      </c>
      <c r="K395" s="42" t="n">
        <v>0.92</v>
      </c>
      <c r="L395" s="42" t="n">
        <v>0</v>
      </c>
      <c r="M395" s="42" t="n">
        <v>0</v>
      </c>
      <c r="N395" s="42" t="n">
        <v>0</v>
      </c>
      <c r="O395" s="22" t="str">
        <f aca="false">TEXT(A395,"ddd")</f>
        <v>Wed</v>
      </c>
    </row>
    <row r="396" customFormat="false" ht="15" hidden="false" customHeight="false" outlineLevel="0" collapsed="false">
      <c r="A396" s="37" t="n">
        <v>46148</v>
      </c>
      <c r="B396" s="37" t="n">
        <v>46141</v>
      </c>
      <c r="C396" s="34" t="n">
        <f aca="false">A396-B396</f>
        <v>7</v>
      </c>
      <c r="D396" s="22" t="s">
        <v>81</v>
      </c>
      <c r="E396" s="22" t="s">
        <v>143</v>
      </c>
      <c r="F396" s="22" t="s">
        <v>149</v>
      </c>
      <c r="G396" s="22" t="s">
        <v>291</v>
      </c>
      <c r="H396" s="22" t="s">
        <v>146</v>
      </c>
      <c r="I396" s="22" t="s">
        <v>147</v>
      </c>
      <c r="J396" s="42" t="n">
        <v>10.5</v>
      </c>
      <c r="K396" s="42" t="n">
        <v>0.9</v>
      </c>
      <c r="L396" s="42" t="n">
        <v>1.26</v>
      </c>
      <c r="M396" s="42" t="n">
        <v>0</v>
      </c>
      <c r="N396" s="42" t="n">
        <v>0</v>
      </c>
      <c r="O396" s="22" t="str">
        <f aca="false">TEXT(A396,"ddd")</f>
        <v>Wed</v>
      </c>
    </row>
    <row r="397" customFormat="false" ht="15" hidden="false" customHeight="false" outlineLevel="0" collapsed="false">
      <c r="A397" s="37" t="n">
        <v>46148</v>
      </c>
      <c r="B397" s="37" t="n">
        <v>46126</v>
      </c>
      <c r="C397" s="34" t="n">
        <f aca="false">A397-B397</f>
        <v>22</v>
      </c>
      <c r="D397" s="22" t="s">
        <v>81</v>
      </c>
      <c r="E397" s="22" t="s">
        <v>292</v>
      </c>
      <c r="F397" s="22" t="s">
        <v>149</v>
      </c>
      <c r="G397" s="22" t="s">
        <v>247</v>
      </c>
      <c r="H397" s="22" t="s">
        <v>146</v>
      </c>
      <c r="I397" s="22" t="s">
        <v>147</v>
      </c>
      <c r="J397" s="42" t="n">
        <v>12</v>
      </c>
      <c r="K397" s="42" t="n">
        <v>0.95</v>
      </c>
      <c r="L397" s="42" t="n">
        <v>0</v>
      </c>
      <c r="M397" s="42" t="n">
        <v>0</v>
      </c>
      <c r="N397" s="42" t="n">
        <v>0</v>
      </c>
      <c r="O397" s="22" t="str">
        <f aca="false">TEXT(A397,"ddd")</f>
        <v>Wed</v>
      </c>
    </row>
    <row r="398" customFormat="false" ht="15" hidden="false" customHeight="false" outlineLevel="0" collapsed="false">
      <c r="A398" s="37" t="n">
        <v>46149</v>
      </c>
      <c r="B398" s="37" t="n">
        <v>46125</v>
      </c>
      <c r="C398" s="34" t="n">
        <f aca="false">A398-B398</f>
        <v>24</v>
      </c>
      <c r="D398" s="22" t="s">
        <v>81</v>
      </c>
      <c r="E398" s="22" t="s">
        <v>143</v>
      </c>
      <c r="F398" s="22" t="s">
        <v>144</v>
      </c>
      <c r="G398" s="22" t="s">
        <v>226</v>
      </c>
      <c r="H398" s="22" t="s">
        <v>146</v>
      </c>
      <c r="I398" s="22" t="s">
        <v>147</v>
      </c>
      <c r="J398" s="42" t="n">
        <v>10</v>
      </c>
      <c r="K398" s="42" t="n">
        <v>0.89</v>
      </c>
      <c r="L398" s="42" t="n">
        <v>1.2</v>
      </c>
      <c r="M398" s="42" t="n">
        <v>0</v>
      </c>
      <c r="N398" s="42" t="n">
        <v>0</v>
      </c>
      <c r="O398" s="22" t="str">
        <f aca="false">TEXT(A398,"ddd")</f>
        <v>Thu</v>
      </c>
    </row>
    <row r="399" customFormat="false" ht="15" hidden="false" customHeight="false" outlineLevel="0" collapsed="false">
      <c r="A399" s="37" t="n">
        <v>46149</v>
      </c>
      <c r="B399" s="37" t="n">
        <v>46131</v>
      </c>
      <c r="C399" s="34" t="n">
        <f aca="false">A399-B399</f>
        <v>18</v>
      </c>
      <c r="D399" s="22" t="s">
        <v>81</v>
      </c>
      <c r="E399" s="22" t="s">
        <v>143</v>
      </c>
      <c r="F399" s="22" t="s">
        <v>144</v>
      </c>
      <c r="G399" s="22" t="s">
        <v>195</v>
      </c>
      <c r="H399" s="22" t="s">
        <v>146</v>
      </c>
      <c r="I399" s="22" t="s">
        <v>147</v>
      </c>
      <c r="J399" s="42" t="n">
        <v>12</v>
      </c>
      <c r="K399" s="42" t="n">
        <v>0.96</v>
      </c>
      <c r="L399" s="42" t="n">
        <v>0</v>
      </c>
      <c r="M399" s="42" t="n">
        <v>0</v>
      </c>
      <c r="N399" s="42" t="n">
        <v>0</v>
      </c>
      <c r="O399" s="22" t="str">
        <f aca="false">TEXT(A399,"ddd")</f>
        <v>Thu</v>
      </c>
    </row>
    <row r="400" customFormat="false" ht="15" hidden="false" customHeight="false" outlineLevel="0" collapsed="false">
      <c r="A400" s="37" t="n">
        <v>46149</v>
      </c>
      <c r="B400" s="37" t="n">
        <v>46141</v>
      </c>
      <c r="C400" s="34" t="n">
        <f aca="false">A400-B400</f>
        <v>8</v>
      </c>
      <c r="D400" s="22" t="s">
        <v>81</v>
      </c>
      <c r="E400" s="22" t="s">
        <v>293</v>
      </c>
      <c r="F400" s="22" t="s">
        <v>159</v>
      </c>
      <c r="G400" s="22" t="s">
        <v>175</v>
      </c>
      <c r="H400" s="22" t="s">
        <v>146</v>
      </c>
      <c r="I400" s="22" t="s">
        <v>147</v>
      </c>
      <c r="J400" s="42" t="n">
        <v>12</v>
      </c>
      <c r="K400" s="42" t="n">
        <v>1.13</v>
      </c>
      <c r="L400" s="42" t="n">
        <v>0</v>
      </c>
      <c r="M400" s="42" t="n">
        <v>0</v>
      </c>
      <c r="N400" s="42" t="n">
        <v>0</v>
      </c>
      <c r="O400" s="22" t="str">
        <f aca="false">TEXT(A400,"ddd")</f>
        <v>Thu</v>
      </c>
    </row>
    <row r="401" customFormat="false" ht="15" hidden="false" customHeight="false" outlineLevel="0" collapsed="false">
      <c r="A401" s="37" t="n">
        <v>46149</v>
      </c>
      <c r="B401" s="37" t="n">
        <v>46132</v>
      </c>
      <c r="C401" s="34" t="n">
        <f aca="false">A401-B401</f>
        <v>17</v>
      </c>
      <c r="D401" s="22" t="s">
        <v>81</v>
      </c>
      <c r="E401" s="22" t="s">
        <v>82</v>
      </c>
      <c r="F401" s="22" t="s">
        <v>144</v>
      </c>
      <c r="G401" s="22" t="s">
        <v>175</v>
      </c>
      <c r="H401" s="22" t="s">
        <v>146</v>
      </c>
      <c r="I401" s="22" t="s">
        <v>147</v>
      </c>
      <c r="J401" s="42" t="n">
        <v>6</v>
      </c>
      <c r="K401" s="42" t="n">
        <v>0.74</v>
      </c>
      <c r="L401" s="42" t="n">
        <v>0</v>
      </c>
      <c r="M401" s="42" t="n">
        <v>0</v>
      </c>
      <c r="N401" s="42" t="n">
        <v>0</v>
      </c>
      <c r="O401" s="22" t="str">
        <f aca="false">TEXT(A401,"ddd")</f>
        <v>Thu</v>
      </c>
    </row>
    <row r="402" customFormat="false" ht="15" hidden="false" customHeight="false" outlineLevel="0" collapsed="false">
      <c r="A402" s="37" t="n">
        <v>46150</v>
      </c>
      <c r="B402" s="37" t="n">
        <v>46136</v>
      </c>
      <c r="C402" s="34" t="n">
        <f aca="false">A402-B402</f>
        <v>14</v>
      </c>
      <c r="D402" s="22" t="s">
        <v>81</v>
      </c>
      <c r="E402" s="22" t="s">
        <v>143</v>
      </c>
      <c r="F402" s="22" t="s">
        <v>144</v>
      </c>
      <c r="G402" s="22" t="s">
        <v>152</v>
      </c>
      <c r="H402" s="22" t="s">
        <v>147</v>
      </c>
      <c r="I402" s="22" t="s">
        <v>147</v>
      </c>
      <c r="J402" s="42" t="n">
        <v>10.8</v>
      </c>
      <c r="K402" s="42" t="n">
        <v>1.59</v>
      </c>
      <c r="L402" s="42" t="n">
        <v>0</v>
      </c>
      <c r="M402" s="42" t="n">
        <v>36.4</v>
      </c>
      <c r="N402" s="42" t="n">
        <v>15.31</v>
      </c>
      <c r="O402" s="22" t="str">
        <f aca="false">TEXT(A402,"ddd")</f>
        <v>Fri</v>
      </c>
    </row>
    <row r="403" customFormat="false" ht="15" hidden="false" customHeight="false" outlineLevel="0" collapsed="false">
      <c r="A403" s="37" t="n">
        <v>46150</v>
      </c>
      <c r="B403" s="37" t="n">
        <v>46146</v>
      </c>
      <c r="C403" s="34" t="n">
        <f aca="false">A403-B403</f>
        <v>4</v>
      </c>
      <c r="D403" s="22" t="s">
        <v>81</v>
      </c>
      <c r="E403" s="22" t="s">
        <v>143</v>
      </c>
      <c r="F403" s="22" t="s">
        <v>149</v>
      </c>
      <c r="G403" s="22" t="s">
        <v>152</v>
      </c>
      <c r="H403" s="22" t="s">
        <v>147</v>
      </c>
      <c r="I403" s="22" t="s">
        <v>146</v>
      </c>
      <c r="J403" s="42" t="n">
        <v>13.5</v>
      </c>
      <c r="K403" s="42" t="n">
        <v>0</v>
      </c>
      <c r="L403" s="42" t="n">
        <v>1.62</v>
      </c>
      <c r="M403" s="42" t="n">
        <v>0</v>
      </c>
      <c r="N403" s="42" t="n">
        <v>0</v>
      </c>
      <c r="O403" s="22" t="str">
        <f aca="false">TEXT(A403,"ddd")</f>
        <v>Fri</v>
      </c>
    </row>
    <row r="404" customFormat="false" ht="15" hidden="false" customHeight="false" outlineLevel="0" collapsed="false">
      <c r="A404" s="37" t="n">
        <v>46150</v>
      </c>
      <c r="B404" s="37" t="n">
        <v>46145</v>
      </c>
      <c r="C404" s="34" t="n">
        <f aca="false">A404-B404</f>
        <v>5</v>
      </c>
      <c r="D404" s="22" t="s">
        <v>81</v>
      </c>
      <c r="E404" s="22" t="s">
        <v>106</v>
      </c>
      <c r="F404" s="22" t="s">
        <v>149</v>
      </c>
      <c r="G404" s="22" t="s">
        <v>162</v>
      </c>
      <c r="H404" s="22" t="s">
        <v>146</v>
      </c>
      <c r="I404" s="22" t="s">
        <v>147</v>
      </c>
      <c r="J404" s="42" t="n">
        <v>16</v>
      </c>
      <c r="K404" s="42" t="n">
        <v>1.08</v>
      </c>
      <c r="L404" s="42" t="n">
        <v>0</v>
      </c>
      <c r="M404" s="42" t="n">
        <v>0</v>
      </c>
      <c r="N404" s="42" t="n">
        <v>0</v>
      </c>
      <c r="O404" s="22" t="str">
        <f aca="false">TEXT(A404,"ddd")</f>
        <v>Fri</v>
      </c>
    </row>
    <row r="405" customFormat="false" ht="15" hidden="false" customHeight="false" outlineLevel="0" collapsed="false">
      <c r="A405" s="37" t="n">
        <v>46151</v>
      </c>
      <c r="B405" s="37" t="n">
        <v>46125</v>
      </c>
      <c r="C405" s="34" t="n">
        <f aca="false">A405-B405</f>
        <v>26</v>
      </c>
      <c r="D405" s="22" t="s">
        <v>81</v>
      </c>
      <c r="E405" s="22" t="s">
        <v>186</v>
      </c>
      <c r="F405" s="22" t="s">
        <v>159</v>
      </c>
      <c r="G405" s="22" t="s">
        <v>187</v>
      </c>
      <c r="H405" s="22" t="s">
        <v>146</v>
      </c>
      <c r="I405" s="22" t="s">
        <v>147</v>
      </c>
      <c r="J405" s="42" t="n">
        <v>13</v>
      </c>
      <c r="K405" s="42" t="n">
        <v>1.18</v>
      </c>
      <c r="L405" s="42" t="n">
        <v>1.56</v>
      </c>
      <c r="M405" s="42" t="n">
        <v>23.4</v>
      </c>
      <c r="N405" s="42" t="n">
        <v>13.14</v>
      </c>
      <c r="O405" s="22" t="str">
        <f aca="false">TEXT(A405,"ddd")</f>
        <v>Sat</v>
      </c>
    </row>
    <row r="406" customFormat="false" ht="15" hidden="false" customHeight="false" outlineLevel="0" collapsed="false">
      <c r="A406" s="37" t="n">
        <v>46151</v>
      </c>
      <c r="B406" s="37" t="n">
        <v>46142</v>
      </c>
      <c r="C406" s="34" t="n">
        <f aca="false">A406-B406</f>
        <v>9</v>
      </c>
      <c r="D406" s="22" t="s">
        <v>81</v>
      </c>
      <c r="E406" s="22" t="s">
        <v>82</v>
      </c>
      <c r="F406" s="22" t="s">
        <v>144</v>
      </c>
      <c r="G406" s="22" t="s">
        <v>185</v>
      </c>
      <c r="H406" s="22" t="s">
        <v>146</v>
      </c>
      <c r="I406" s="22" t="s">
        <v>147</v>
      </c>
      <c r="J406" s="42" t="n">
        <v>10</v>
      </c>
      <c r="K406" s="42" t="n">
        <v>0.88</v>
      </c>
      <c r="L406" s="42" t="n">
        <v>0</v>
      </c>
      <c r="M406" s="42" t="n">
        <v>0</v>
      </c>
      <c r="N406" s="42" t="n">
        <v>0</v>
      </c>
      <c r="O406" s="22" t="str">
        <f aca="false">TEXT(A406,"ddd")</f>
        <v>Sat</v>
      </c>
    </row>
    <row r="407" customFormat="false" ht="15" hidden="false" customHeight="false" outlineLevel="0" collapsed="false">
      <c r="A407" s="37" t="n">
        <v>46151</v>
      </c>
      <c r="B407" s="37" t="n">
        <v>46147</v>
      </c>
      <c r="C407" s="34" t="n">
        <f aca="false">A407-B407</f>
        <v>4</v>
      </c>
      <c r="D407" s="22" t="s">
        <v>81</v>
      </c>
      <c r="E407" s="22" t="s">
        <v>143</v>
      </c>
      <c r="F407" s="22" t="s">
        <v>159</v>
      </c>
      <c r="G407" s="22" t="s">
        <v>175</v>
      </c>
      <c r="H407" s="22" t="s">
        <v>146</v>
      </c>
      <c r="I407" s="22" t="s">
        <v>147</v>
      </c>
      <c r="J407" s="42" t="n">
        <v>19.99</v>
      </c>
      <c r="K407" s="42" t="n">
        <v>1.45</v>
      </c>
      <c r="L407" s="42" t="n">
        <v>0</v>
      </c>
      <c r="M407" s="42" t="n">
        <v>0</v>
      </c>
      <c r="N407" s="42" t="n">
        <v>0</v>
      </c>
      <c r="O407" s="22" t="str">
        <f aca="false">TEXT(A407,"ddd")</f>
        <v>Sat</v>
      </c>
    </row>
    <row r="408" customFormat="false" ht="15" hidden="false" customHeight="false" outlineLevel="0" collapsed="false">
      <c r="A408" s="37" t="n">
        <v>46151</v>
      </c>
      <c r="B408" s="37" t="n">
        <v>46079</v>
      </c>
      <c r="C408" s="34" t="n">
        <f aca="false">A408-B408</f>
        <v>72</v>
      </c>
      <c r="D408" s="22" t="s">
        <v>89</v>
      </c>
      <c r="E408" s="22" t="s">
        <v>97</v>
      </c>
      <c r="F408" s="22" t="s">
        <v>149</v>
      </c>
      <c r="G408" s="22" t="s">
        <v>272</v>
      </c>
      <c r="H408" s="22" t="s">
        <v>146</v>
      </c>
      <c r="I408" s="22" t="s">
        <v>147</v>
      </c>
      <c r="J408" s="42" t="n">
        <v>16</v>
      </c>
      <c r="K408" s="42" t="n">
        <v>1.25</v>
      </c>
      <c r="L408" s="42" t="n">
        <v>0</v>
      </c>
      <c r="M408" s="42" t="n">
        <v>0</v>
      </c>
      <c r="N408" s="42" t="n">
        <v>0</v>
      </c>
      <c r="O408" s="22" t="str">
        <f aca="false">TEXT(A408,"ddd")</f>
        <v>Sat</v>
      </c>
    </row>
    <row r="409" customFormat="false" ht="15" hidden="false" customHeight="false" outlineLevel="0" collapsed="false">
      <c r="A409" s="37" t="n">
        <v>46153</v>
      </c>
      <c r="B409" s="37" t="n">
        <v>46143</v>
      </c>
      <c r="C409" s="34" t="n">
        <f aca="false">A409-B409</f>
        <v>10</v>
      </c>
      <c r="D409" s="22" t="s">
        <v>81</v>
      </c>
      <c r="E409" s="22" t="s">
        <v>90</v>
      </c>
      <c r="F409" s="22" t="s">
        <v>144</v>
      </c>
      <c r="G409" s="22" t="s">
        <v>195</v>
      </c>
      <c r="H409" s="22" t="s">
        <v>146</v>
      </c>
      <c r="I409" s="22" t="s">
        <v>147</v>
      </c>
      <c r="J409" s="42" t="n">
        <v>14</v>
      </c>
      <c r="K409" s="42" t="n">
        <v>1.02</v>
      </c>
      <c r="L409" s="42" t="n">
        <v>0</v>
      </c>
      <c r="M409" s="42" t="n">
        <v>0</v>
      </c>
      <c r="N409" s="42" t="n">
        <v>0</v>
      </c>
      <c r="O409" s="22" t="str">
        <f aca="false">TEXT(A409,"ddd")</f>
        <v>Mon</v>
      </c>
    </row>
    <row r="410" customFormat="false" ht="15" hidden="false" customHeight="false" outlineLevel="0" collapsed="false">
      <c r="A410" s="37" t="n">
        <v>46154</v>
      </c>
      <c r="B410" s="37" t="n">
        <v>46058</v>
      </c>
      <c r="C410" s="34" t="n">
        <f aca="false">A410-B410</f>
        <v>96</v>
      </c>
      <c r="D410" s="22" t="s">
        <v>81</v>
      </c>
      <c r="E410" s="22" t="s">
        <v>100</v>
      </c>
      <c r="F410" s="22" t="s">
        <v>144</v>
      </c>
      <c r="G410" s="22" t="s">
        <v>152</v>
      </c>
      <c r="H410" s="22" t="s">
        <v>146</v>
      </c>
      <c r="I410" s="22" t="s">
        <v>147</v>
      </c>
      <c r="J410" s="42" t="n">
        <v>12</v>
      </c>
      <c r="K410" s="42" t="n">
        <v>0.96</v>
      </c>
      <c r="L410" s="42" t="n">
        <v>0</v>
      </c>
      <c r="M410" s="42" t="n">
        <v>0</v>
      </c>
      <c r="N410" s="42" t="n">
        <v>0</v>
      </c>
      <c r="O410" s="22" t="str">
        <f aca="false">TEXT(A410,"ddd")</f>
        <v>Tue</v>
      </c>
    </row>
    <row r="411" customFormat="false" ht="15" hidden="false" customHeight="false" outlineLevel="0" collapsed="false">
      <c r="A411" s="37" t="n">
        <v>46154</v>
      </c>
      <c r="B411" s="37" t="n">
        <v>46145</v>
      </c>
      <c r="C411" s="34" t="n">
        <f aca="false">A411-B411</f>
        <v>9</v>
      </c>
      <c r="D411" s="22" t="s">
        <v>81</v>
      </c>
      <c r="E411" s="22" t="s">
        <v>186</v>
      </c>
      <c r="F411" s="22" t="s">
        <v>151</v>
      </c>
      <c r="G411" s="22" t="s">
        <v>264</v>
      </c>
      <c r="H411" s="22" t="s">
        <v>146</v>
      </c>
      <c r="I411" s="22" t="s">
        <v>147</v>
      </c>
      <c r="J411" s="42" t="n">
        <v>12</v>
      </c>
      <c r="K411" s="42" t="n">
        <v>0.96</v>
      </c>
      <c r="L411" s="42" t="n">
        <v>0</v>
      </c>
      <c r="M411" s="42" t="n">
        <v>0</v>
      </c>
      <c r="N411" s="42" t="n">
        <v>0</v>
      </c>
      <c r="O411" s="22" t="str">
        <f aca="false">TEXT(A411,"ddd")</f>
        <v>Tue</v>
      </c>
    </row>
    <row r="412" customFormat="false" ht="15" hidden="false" customHeight="false" outlineLevel="0" collapsed="false">
      <c r="A412" s="37" t="n">
        <v>46154</v>
      </c>
      <c r="B412" s="37" t="n">
        <v>46143</v>
      </c>
      <c r="C412" s="34" t="n">
        <f aca="false">A412-B412</f>
        <v>11</v>
      </c>
      <c r="D412" s="22" t="s">
        <v>81</v>
      </c>
      <c r="E412" s="22" t="s">
        <v>143</v>
      </c>
      <c r="F412" s="22" t="s">
        <v>144</v>
      </c>
      <c r="G412" s="22" t="s">
        <v>152</v>
      </c>
      <c r="H412" s="22" t="s">
        <v>146</v>
      </c>
      <c r="I412" s="22" t="s">
        <v>147</v>
      </c>
      <c r="J412" s="42" t="n">
        <v>9.8</v>
      </c>
      <c r="K412" s="42" t="n">
        <v>0.88</v>
      </c>
      <c r="L412" s="42" t="n">
        <v>1.18</v>
      </c>
      <c r="M412" s="42" t="n">
        <v>14.25</v>
      </c>
      <c r="N412" s="42" t="n">
        <v>6.51</v>
      </c>
      <c r="O412" s="22" t="str">
        <f aca="false">TEXT(A412,"ddd")</f>
        <v>Tue</v>
      </c>
    </row>
    <row r="413" customFormat="false" ht="15" hidden="false" customHeight="false" outlineLevel="0" collapsed="false">
      <c r="A413" s="37" t="n">
        <v>46154</v>
      </c>
      <c r="B413" s="37" t="n">
        <v>46154</v>
      </c>
      <c r="C413" s="34" t="n">
        <f aca="false">A413-B413</f>
        <v>0</v>
      </c>
      <c r="D413" s="22" t="s">
        <v>81</v>
      </c>
      <c r="E413" s="22" t="s">
        <v>198</v>
      </c>
      <c r="F413" s="22" t="s">
        <v>144</v>
      </c>
      <c r="G413" s="22" t="s">
        <v>152</v>
      </c>
      <c r="H413" s="22" t="s">
        <v>146</v>
      </c>
      <c r="I413" s="22" t="s">
        <v>147</v>
      </c>
      <c r="J413" s="42" t="n">
        <v>21</v>
      </c>
      <c r="K413" s="42" t="n">
        <v>1.47</v>
      </c>
      <c r="L413" s="42" t="n">
        <v>0</v>
      </c>
      <c r="M413" s="42" t="n">
        <v>0</v>
      </c>
      <c r="N413" s="42" t="n">
        <v>0</v>
      </c>
      <c r="O413" s="22" t="str">
        <f aca="false">TEXT(A413,"ddd")</f>
        <v>Tue</v>
      </c>
    </row>
    <row r="414" customFormat="false" ht="15" hidden="false" customHeight="false" outlineLevel="0" collapsed="false">
      <c r="A414" s="37" t="n">
        <v>46155</v>
      </c>
      <c r="B414" s="37" t="n">
        <v>46155</v>
      </c>
      <c r="C414" s="34" t="n">
        <f aca="false">A414-B414</f>
        <v>0</v>
      </c>
      <c r="D414" s="22" t="s">
        <v>81</v>
      </c>
      <c r="E414" s="22" t="s">
        <v>86</v>
      </c>
      <c r="F414" s="22" t="s">
        <v>159</v>
      </c>
      <c r="G414" s="22" t="s">
        <v>154</v>
      </c>
      <c r="H414" s="22" t="s">
        <v>146</v>
      </c>
      <c r="I414" s="22" t="s">
        <v>147</v>
      </c>
      <c r="J414" s="42" t="n">
        <v>15</v>
      </c>
      <c r="K414" s="42" t="n">
        <v>1.06</v>
      </c>
      <c r="L414" s="42" t="n">
        <v>1.8</v>
      </c>
      <c r="M414" s="42" t="n">
        <v>0</v>
      </c>
      <c r="N414" s="42" t="n">
        <v>0</v>
      </c>
      <c r="O414" s="22" t="str">
        <f aca="false">TEXT(A414,"ddd")</f>
        <v>Wed</v>
      </c>
    </row>
    <row r="415" customFormat="false" ht="15" hidden="false" customHeight="false" outlineLevel="0" collapsed="false">
      <c r="A415" s="37" t="n">
        <v>46155</v>
      </c>
      <c r="B415" s="37" t="n">
        <v>46154</v>
      </c>
      <c r="C415" s="34" t="n">
        <f aca="false">A415-B415</f>
        <v>1</v>
      </c>
      <c r="D415" s="22" t="s">
        <v>81</v>
      </c>
      <c r="E415" s="22" t="s">
        <v>103</v>
      </c>
      <c r="F415" s="22" t="s">
        <v>149</v>
      </c>
      <c r="G415" s="22" t="s">
        <v>162</v>
      </c>
      <c r="H415" s="22" t="s">
        <v>146</v>
      </c>
      <c r="I415" s="22" t="s">
        <v>147</v>
      </c>
      <c r="J415" s="42" t="n">
        <v>11</v>
      </c>
      <c r="K415" s="42" t="n">
        <v>1.08</v>
      </c>
      <c r="L415" s="42" t="n">
        <v>0</v>
      </c>
      <c r="M415" s="42" t="n">
        <v>0</v>
      </c>
      <c r="N415" s="42" t="n">
        <v>0</v>
      </c>
      <c r="O415" s="22" t="str">
        <f aca="false">TEXT(A415,"ddd")</f>
        <v>Wed</v>
      </c>
    </row>
    <row r="416" customFormat="false" ht="15" hidden="false" customHeight="false" outlineLevel="0" collapsed="false">
      <c r="A416" s="37" t="n">
        <v>46155</v>
      </c>
      <c r="B416" s="37" t="n">
        <v>46154</v>
      </c>
      <c r="C416" s="34" t="n">
        <f aca="false">A416-B416</f>
        <v>1</v>
      </c>
      <c r="D416" s="22" t="s">
        <v>81</v>
      </c>
      <c r="E416" s="22" t="s">
        <v>86</v>
      </c>
      <c r="F416" s="22" t="s">
        <v>149</v>
      </c>
      <c r="G416" s="22" t="s">
        <v>195</v>
      </c>
      <c r="H416" s="22" t="s">
        <v>146</v>
      </c>
      <c r="I416" s="22" t="s">
        <v>147</v>
      </c>
      <c r="J416" s="42" t="n">
        <v>13.25</v>
      </c>
      <c r="K416" s="42" t="n">
        <v>1.15</v>
      </c>
      <c r="L416" s="42" t="n">
        <v>0</v>
      </c>
      <c r="M416" s="42" t="n">
        <v>0</v>
      </c>
      <c r="N416" s="42" t="n">
        <v>0</v>
      </c>
      <c r="O416" s="22" t="str">
        <f aca="false">TEXT(A416,"ddd")</f>
        <v>Wed</v>
      </c>
    </row>
    <row r="417" customFormat="false" ht="15" hidden="false" customHeight="false" outlineLevel="0" collapsed="false">
      <c r="A417" s="37" t="n">
        <v>46155</v>
      </c>
      <c r="B417" s="37" t="n">
        <v>46155</v>
      </c>
      <c r="C417" s="34" t="n">
        <f aca="false">A417-B417</f>
        <v>0</v>
      </c>
      <c r="D417" s="22" t="s">
        <v>81</v>
      </c>
      <c r="E417" s="22" t="s">
        <v>86</v>
      </c>
      <c r="F417" s="22" t="s">
        <v>159</v>
      </c>
      <c r="G417" s="22" t="s">
        <v>215</v>
      </c>
      <c r="H417" s="22" t="s">
        <v>146</v>
      </c>
      <c r="I417" s="22" t="s">
        <v>147</v>
      </c>
      <c r="J417" s="42" t="n">
        <v>12</v>
      </c>
      <c r="K417" s="42" t="n">
        <v>0.96</v>
      </c>
      <c r="L417" s="42" t="n">
        <v>0</v>
      </c>
      <c r="M417" s="42" t="n">
        <v>0</v>
      </c>
      <c r="N417" s="42" t="n">
        <v>0</v>
      </c>
      <c r="O417" s="22" t="str">
        <f aca="false">TEXT(A417,"ddd")</f>
        <v>Wed</v>
      </c>
    </row>
    <row r="418" customFormat="false" ht="15" hidden="false" customHeight="false" outlineLevel="0" collapsed="false">
      <c r="A418" s="37" t="n">
        <v>46155</v>
      </c>
      <c r="B418" s="37" t="n">
        <v>46155</v>
      </c>
      <c r="C418" s="34" t="n">
        <f aca="false">A418-B418</f>
        <v>0</v>
      </c>
      <c r="D418" s="22" t="s">
        <v>81</v>
      </c>
      <c r="E418" s="22" t="s">
        <v>82</v>
      </c>
      <c r="F418" s="22" t="s">
        <v>144</v>
      </c>
      <c r="G418" s="22" t="s">
        <v>184</v>
      </c>
      <c r="H418" s="22" t="s">
        <v>146</v>
      </c>
      <c r="I418" s="22" t="s">
        <v>147</v>
      </c>
      <c r="J418" s="42" t="n">
        <v>11</v>
      </c>
      <c r="K418" s="42" t="n">
        <v>0.93</v>
      </c>
      <c r="L418" s="42" t="n">
        <v>0</v>
      </c>
      <c r="M418" s="42" t="n">
        <v>0</v>
      </c>
      <c r="N418" s="42" t="n">
        <v>0</v>
      </c>
      <c r="O418" s="22" t="str">
        <f aca="false">TEXT(A418,"ddd")</f>
        <v>Wed</v>
      </c>
    </row>
    <row r="419" customFormat="false" ht="15" hidden="false" customHeight="false" outlineLevel="0" collapsed="false">
      <c r="A419" s="37" t="n">
        <v>46156</v>
      </c>
      <c r="B419" s="37" t="n">
        <v>46144</v>
      </c>
      <c r="C419" s="34" t="n">
        <f aca="false">A419-B419</f>
        <v>12</v>
      </c>
      <c r="D419" s="22" t="s">
        <v>81</v>
      </c>
      <c r="E419" s="22" t="s">
        <v>106</v>
      </c>
      <c r="F419" s="22" t="s">
        <v>144</v>
      </c>
      <c r="G419" s="22" t="s">
        <v>190</v>
      </c>
      <c r="H419" s="22" t="s">
        <v>146</v>
      </c>
      <c r="I419" s="22" t="s">
        <v>147</v>
      </c>
      <c r="J419" s="42" t="n">
        <v>12</v>
      </c>
      <c r="K419" s="42" t="n">
        <v>0.95</v>
      </c>
      <c r="L419" s="42" t="n">
        <v>1.44</v>
      </c>
      <c r="M419" s="42" t="n">
        <v>0</v>
      </c>
      <c r="N419" s="42" t="n">
        <v>0</v>
      </c>
      <c r="O419" s="22" t="str">
        <f aca="false">TEXT(A419,"ddd")</f>
        <v>Thu</v>
      </c>
    </row>
    <row r="420" customFormat="false" ht="15" hidden="false" customHeight="false" outlineLevel="0" collapsed="false">
      <c r="A420" s="37" t="n">
        <v>46156</v>
      </c>
      <c r="B420" s="37" t="n">
        <v>46155</v>
      </c>
      <c r="C420" s="34" t="n">
        <f aca="false">A420-B420</f>
        <v>1</v>
      </c>
      <c r="D420" s="22" t="s">
        <v>81</v>
      </c>
      <c r="E420" s="22" t="s">
        <v>273</v>
      </c>
      <c r="F420" s="22" t="s">
        <v>159</v>
      </c>
      <c r="G420" s="22" t="s">
        <v>272</v>
      </c>
      <c r="H420" s="22" t="s">
        <v>146</v>
      </c>
      <c r="I420" s="22" t="s">
        <v>147</v>
      </c>
      <c r="J420" s="42" t="n">
        <v>16</v>
      </c>
      <c r="K420" s="42" t="n">
        <v>0.98</v>
      </c>
      <c r="L420" s="42" t="n">
        <v>0</v>
      </c>
      <c r="M420" s="42" t="n">
        <v>0</v>
      </c>
      <c r="N420" s="42" t="n">
        <v>0</v>
      </c>
      <c r="O420" s="22" t="str">
        <f aca="false">TEXT(A420,"ddd")</f>
        <v>Thu</v>
      </c>
    </row>
    <row r="421" customFormat="false" ht="15" hidden="false" customHeight="false" outlineLevel="0" collapsed="false">
      <c r="A421" s="37" t="n">
        <v>46156</v>
      </c>
      <c r="B421" s="37" t="n">
        <v>46155</v>
      </c>
      <c r="C421" s="34" t="n">
        <f aca="false">A421-B421</f>
        <v>1</v>
      </c>
      <c r="D421" s="22" t="s">
        <v>81</v>
      </c>
      <c r="E421" s="22" t="s">
        <v>242</v>
      </c>
      <c r="F421" s="22" t="s">
        <v>149</v>
      </c>
      <c r="G421" s="22" t="s">
        <v>294</v>
      </c>
      <c r="H421" s="22" t="s">
        <v>146</v>
      </c>
      <c r="I421" s="22" t="s">
        <v>147</v>
      </c>
      <c r="J421" s="42" t="n">
        <v>12</v>
      </c>
      <c r="K421" s="42" t="n">
        <v>1.14</v>
      </c>
      <c r="L421" s="42" t="n">
        <v>0</v>
      </c>
      <c r="M421" s="42" t="n">
        <v>0</v>
      </c>
      <c r="N421" s="42" t="n">
        <v>0</v>
      </c>
      <c r="O421" s="22" t="str">
        <f aca="false">TEXT(A421,"ddd")</f>
        <v>Thu</v>
      </c>
    </row>
    <row r="422" customFormat="false" ht="15" hidden="false" customHeight="false" outlineLevel="0" collapsed="false">
      <c r="A422" s="37" t="n">
        <v>46156</v>
      </c>
      <c r="B422" s="37" t="n">
        <v>46154</v>
      </c>
      <c r="C422" s="34" t="n">
        <f aca="false">A422-B422</f>
        <v>2</v>
      </c>
      <c r="D422" s="22" t="s">
        <v>81</v>
      </c>
      <c r="E422" s="22" t="s">
        <v>90</v>
      </c>
      <c r="F422" s="22" t="s">
        <v>149</v>
      </c>
      <c r="G422" s="22" t="s">
        <v>172</v>
      </c>
      <c r="H422" s="22" t="s">
        <v>146</v>
      </c>
      <c r="I422" s="22" t="s">
        <v>147</v>
      </c>
      <c r="J422" s="42" t="n">
        <v>12</v>
      </c>
      <c r="K422" s="42" t="n">
        <v>0.94</v>
      </c>
      <c r="L422" s="42" t="n">
        <v>0</v>
      </c>
      <c r="M422" s="42" t="n">
        <v>0</v>
      </c>
      <c r="N422" s="42" t="n">
        <v>0</v>
      </c>
      <c r="O422" s="22" t="str">
        <f aca="false">TEXT(A422,"ddd")</f>
        <v>Thu</v>
      </c>
    </row>
    <row r="423" customFormat="false" ht="15" hidden="false" customHeight="false" outlineLevel="0" collapsed="false">
      <c r="A423" s="37" t="n">
        <v>46156</v>
      </c>
      <c r="B423" s="37" t="n">
        <v>46154</v>
      </c>
      <c r="C423" s="34" t="n">
        <f aca="false">A423-B423</f>
        <v>2</v>
      </c>
      <c r="D423" s="22" t="s">
        <v>81</v>
      </c>
      <c r="E423" s="22" t="s">
        <v>197</v>
      </c>
      <c r="F423" s="22" t="s">
        <v>151</v>
      </c>
      <c r="G423" s="22" t="s">
        <v>202</v>
      </c>
      <c r="H423" s="22" t="s">
        <v>146</v>
      </c>
      <c r="I423" s="22" t="s">
        <v>147</v>
      </c>
      <c r="J423" s="42" t="n">
        <v>17</v>
      </c>
      <c r="K423" s="42" t="n">
        <v>1.13</v>
      </c>
      <c r="L423" s="42" t="n">
        <v>0</v>
      </c>
      <c r="M423" s="42" t="n">
        <v>0</v>
      </c>
      <c r="N423" s="42" t="n">
        <v>0</v>
      </c>
      <c r="O423" s="22" t="str">
        <f aca="false">TEXT(A423,"ddd")</f>
        <v>Thu</v>
      </c>
    </row>
    <row r="424" customFormat="false" ht="15" hidden="false" customHeight="false" outlineLevel="0" collapsed="false">
      <c r="A424" s="37" t="n">
        <v>46156</v>
      </c>
      <c r="B424" s="37" t="n">
        <v>46155</v>
      </c>
      <c r="C424" s="34" t="n">
        <f aca="false">A424-B424</f>
        <v>1</v>
      </c>
      <c r="D424" s="22" t="s">
        <v>81</v>
      </c>
      <c r="E424" s="22" t="s">
        <v>143</v>
      </c>
      <c r="F424" s="22" t="s">
        <v>159</v>
      </c>
      <c r="G424" s="22" t="s">
        <v>192</v>
      </c>
      <c r="H424" s="22" t="s">
        <v>146</v>
      </c>
      <c r="I424" s="22" t="s">
        <v>147</v>
      </c>
      <c r="J424" s="42" t="n">
        <v>12</v>
      </c>
      <c r="K424" s="42" t="n">
        <v>0.94</v>
      </c>
      <c r="L424" s="42" t="n">
        <v>0</v>
      </c>
      <c r="M424" s="42" t="n">
        <v>0</v>
      </c>
      <c r="N424" s="42" t="n">
        <v>0</v>
      </c>
      <c r="O424" s="22" t="str">
        <f aca="false">TEXT(A424,"ddd")</f>
        <v>Thu</v>
      </c>
    </row>
    <row r="425" customFormat="false" ht="15" hidden="false" customHeight="false" outlineLevel="0" collapsed="false">
      <c r="A425" s="37" t="n">
        <v>46156</v>
      </c>
      <c r="B425" s="37" t="n">
        <v>46154</v>
      </c>
      <c r="C425" s="34" t="n">
        <f aca="false">A425-B425</f>
        <v>2</v>
      </c>
      <c r="D425" s="22" t="s">
        <v>81</v>
      </c>
      <c r="E425" s="22" t="s">
        <v>103</v>
      </c>
      <c r="F425" s="22" t="s">
        <v>149</v>
      </c>
      <c r="G425" s="22" t="s">
        <v>172</v>
      </c>
      <c r="H425" s="22" t="s">
        <v>146</v>
      </c>
      <c r="I425" s="22" t="s">
        <v>147</v>
      </c>
      <c r="J425" s="42" t="n">
        <v>11</v>
      </c>
      <c r="K425" s="42" t="n">
        <v>0.91</v>
      </c>
      <c r="L425" s="42" t="n">
        <v>1.32</v>
      </c>
      <c r="M425" s="42" t="n">
        <v>0</v>
      </c>
      <c r="N425" s="42" t="n">
        <v>0</v>
      </c>
      <c r="O425" s="22" t="str">
        <f aca="false">TEXT(A425,"ddd")</f>
        <v>Thu</v>
      </c>
    </row>
    <row r="426" customFormat="false" ht="15" hidden="false" customHeight="false" outlineLevel="0" collapsed="false">
      <c r="A426" s="37" t="n">
        <v>46156</v>
      </c>
      <c r="B426" s="37" t="n">
        <v>46035</v>
      </c>
      <c r="C426" s="34" t="n">
        <f aca="false">A426-B426</f>
        <v>121</v>
      </c>
      <c r="D426" s="22" t="s">
        <v>81</v>
      </c>
      <c r="E426" s="22" t="s">
        <v>198</v>
      </c>
      <c r="F426" s="22" t="s">
        <v>149</v>
      </c>
      <c r="G426" s="22" t="s">
        <v>152</v>
      </c>
      <c r="H426" s="22" t="s">
        <v>146</v>
      </c>
      <c r="I426" s="22" t="s">
        <v>147</v>
      </c>
      <c r="J426" s="42" t="n">
        <v>18</v>
      </c>
      <c r="K426" s="42" t="n">
        <v>1.36</v>
      </c>
      <c r="L426" s="42" t="n">
        <v>1.44</v>
      </c>
      <c r="M426" s="42" t="n">
        <v>29.21</v>
      </c>
      <c r="N426" s="42" t="n">
        <v>14.01</v>
      </c>
      <c r="O426" s="22" t="str">
        <f aca="false">TEXT(A426,"ddd")</f>
        <v>Thu</v>
      </c>
    </row>
    <row r="427" customFormat="false" ht="15" hidden="false" customHeight="false" outlineLevel="0" collapsed="false">
      <c r="A427" s="37" t="n">
        <v>46157</v>
      </c>
      <c r="B427" s="37" t="n">
        <v>46157</v>
      </c>
      <c r="C427" s="34" t="n">
        <f aca="false">A427-B427</f>
        <v>0</v>
      </c>
      <c r="D427" s="22" t="s">
        <v>81</v>
      </c>
      <c r="E427" s="22" t="s">
        <v>295</v>
      </c>
      <c r="F427" s="22" t="s">
        <v>149</v>
      </c>
      <c r="G427" s="22" t="s">
        <v>171</v>
      </c>
      <c r="H427" s="22" t="s">
        <v>146</v>
      </c>
      <c r="I427" s="22" t="s">
        <v>147</v>
      </c>
      <c r="J427" s="42" t="n">
        <v>15</v>
      </c>
      <c r="K427" s="42" t="n">
        <v>1.22</v>
      </c>
      <c r="L427" s="42" t="n">
        <v>1.8</v>
      </c>
      <c r="M427" s="42" t="n">
        <v>0</v>
      </c>
      <c r="N427" s="42" t="n">
        <v>0</v>
      </c>
      <c r="O427" s="22" t="str">
        <f aca="false">TEXT(A427,"ddd")</f>
        <v>Fri</v>
      </c>
    </row>
    <row r="428" customFormat="false" ht="15" hidden="false" customHeight="false" outlineLevel="0" collapsed="false">
      <c r="A428" s="37" t="n">
        <v>46157</v>
      </c>
      <c r="B428" s="37" t="n">
        <v>46033</v>
      </c>
      <c r="C428" s="34" t="n">
        <f aca="false">A428-B428</f>
        <v>124</v>
      </c>
      <c r="D428" s="22" t="s">
        <v>81</v>
      </c>
      <c r="E428" s="22" t="s">
        <v>82</v>
      </c>
      <c r="F428" s="22" t="s">
        <v>144</v>
      </c>
      <c r="G428" s="22" t="s">
        <v>205</v>
      </c>
      <c r="H428" s="22" t="s">
        <v>146</v>
      </c>
      <c r="I428" s="22" t="s">
        <v>147</v>
      </c>
      <c r="J428" s="42" t="n">
        <v>16</v>
      </c>
      <c r="K428" s="42" t="n">
        <v>1.08</v>
      </c>
      <c r="L428" s="42" t="n">
        <v>1.28</v>
      </c>
      <c r="M428" s="42" t="n">
        <v>0</v>
      </c>
      <c r="N428" s="42" t="n">
        <v>0</v>
      </c>
      <c r="O428" s="22" t="str">
        <f aca="false">TEXT(A428,"ddd")</f>
        <v>Fri</v>
      </c>
    </row>
    <row r="429" customFormat="false" ht="15" hidden="false" customHeight="false" outlineLevel="0" collapsed="false">
      <c r="A429" s="37" t="n">
        <v>46157</v>
      </c>
      <c r="B429" s="37" t="n">
        <v>46146</v>
      </c>
      <c r="C429" s="34" t="n">
        <f aca="false">A429-B429</f>
        <v>11</v>
      </c>
      <c r="D429" s="22" t="s">
        <v>81</v>
      </c>
      <c r="E429" s="22" t="s">
        <v>143</v>
      </c>
      <c r="F429" s="22" t="s">
        <v>151</v>
      </c>
      <c r="G429" s="22" t="s">
        <v>154</v>
      </c>
      <c r="H429" s="22" t="s">
        <v>146</v>
      </c>
      <c r="I429" s="22" t="s">
        <v>147</v>
      </c>
      <c r="J429" s="42" t="n">
        <v>15</v>
      </c>
      <c r="K429" s="42" t="n">
        <v>0.99</v>
      </c>
      <c r="L429" s="42" t="n">
        <v>1.8</v>
      </c>
      <c r="M429" s="42" t="n">
        <v>0</v>
      </c>
      <c r="N429" s="42" t="n">
        <v>0</v>
      </c>
      <c r="O429" s="22" t="str">
        <f aca="false">TEXT(A429,"ddd")</f>
        <v>Fri</v>
      </c>
    </row>
    <row r="430" customFormat="false" ht="15" hidden="false" customHeight="false" outlineLevel="0" collapsed="false">
      <c r="A430" s="37" t="n">
        <v>46157</v>
      </c>
      <c r="B430" s="37" t="n">
        <v>46146</v>
      </c>
      <c r="C430" s="34" t="n">
        <f aca="false">A430-B430</f>
        <v>11</v>
      </c>
      <c r="D430" s="22" t="s">
        <v>81</v>
      </c>
      <c r="E430" s="22" t="s">
        <v>86</v>
      </c>
      <c r="F430" s="22" t="s">
        <v>159</v>
      </c>
      <c r="G430" s="22" t="s">
        <v>152</v>
      </c>
      <c r="H430" s="22" t="s">
        <v>146</v>
      </c>
      <c r="I430" s="22" t="s">
        <v>147</v>
      </c>
      <c r="J430" s="42" t="n">
        <v>9</v>
      </c>
      <c r="K430" s="42" t="n">
        <v>0.78</v>
      </c>
      <c r="L430" s="42" t="n">
        <v>1.08</v>
      </c>
      <c r="M430" s="42" t="n">
        <v>0</v>
      </c>
      <c r="N430" s="42" t="n">
        <v>0</v>
      </c>
      <c r="O430" s="22" t="str">
        <f aca="false">TEXT(A430,"ddd")</f>
        <v>Fri</v>
      </c>
    </row>
    <row r="431" customFormat="false" ht="15" hidden="false" customHeight="false" outlineLevel="0" collapsed="false">
      <c r="A431" s="37" t="n">
        <v>46157</v>
      </c>
      <c r="B431" s="37" t="n">
        <v>46156</v>
      </c>
      <c r="C431" s="34" t="n">
        <f aca="false">A431-B431</f>
        <v>1</v>
      </c>
      <c r="D431" s="22" t="s">
        <v>85</v>
      </c>
      <c r="E431" s="22" t="s">
        <v>143</v>
      </c>
      <c r="F431" s="22" t="s">
        <v>159</v>
      </c>
      <c r="G431" s="22" t="s">
        <v>171</v>
      </c>
      <c r="H431" s="22" t="s">
        <v>146</v>
      </c>
      <c r="I431" s="22" t="s">
        <v>147</v>
      </c>
      <c r="J431" s="42" t="n">
        <v>8</v>
      </c>
      <c r="K431" s="42" t="n">
        <v>0.71</v>
      </c>
      <c r="L431" s="42" t="n">
        <v>0.96</v>
      </c>
      <c r="M431" s="42" t="n">
        <v>0</v>
      </c>
      <c r="N431" s="42" t="n">
        <v>0</v>
      </c>
      <c r="O431" s="22" t="str">
        <f aca="false">TEXT(A431,"ddd")</f>
        <v>Fri</v>
      </c>
    </row>
    <row r="432" customFormat="false" ht="15" hidden="false" customHeight="false" outlineLevel="0" collapsed="false">
      <c r="A432" s="37" t="n">
        <v>46158</v>
      </c>
      <c r="B432" s="37" t="n">
        <v>46155</v>
      </c>
      <c r="C432" s="34" t="n">
        <f aca="false">A432-B432</f>
        <v>3</v>
      </c>
      <c r="D432" s="22" t="s">
        <v>81</v>
      </c>
      <c r="E432" s="22" t="s">
        <v>86</v>
      </c>
      <c r="F432" s="22" t="s">
        <v>144</v>
      </c>
      <c r="G432" s="22" t="s">
        <v>152</v>
      </c>
      <c r="H432" s="22" t="s">
        <v>146</v>
      </c>
      <c r="I432" s="22" t="s">
        <v>147</v>
      </c>
      <c r="J432" s="42" t="n">
        <v>10</v>
      </c>
      <c r="K432" s="42" t="n">
        <v>0.82</v>
      </c>
      <c r="L432" s="42" t="n">
        <v>0</v>
      </c>
      <c r="M432" s="42" t="n">
        <v>0</v>
      </c>
      <c r="N432" s="42" t="n">
        <v>0</v>
      </c>
      <c r="O432" s="22" t="str">
        <f aca="false">TEXT(A432,"ddd")</f>
        <v>Sat</v>
      </c>
    </row>
    <row r="433" customFormat="false" ht="15" hidden="false" customHeight="false" outlineLevel="0" collapsed="false">
      <c r="A433" s="37" t="n">
        <v>46158</v>
      </c>
      <c r="B433" s="37" t="n">
        <v>46155</v>
      </c>
      <c r="C433" s="34" t="n">
        <f aca="false">A433-B433</f>
        <v>3</v>
      </c>
      <c r="D433" s="22" t="s">
        <v>81</v>
      </c>
      <c r="E433" s="22" t="s">
        <v>143</v>
      </c>
      <c r="F433" s="22" t="s">
        <v>144</v>
      </c>
      <c r="G433" s="22" t="s">
        <v>156</v>
      </c>
      <c r="H433" s="22" t="s">
        <v>146</v>
      </c>
      <c r="I433" s="22" t="s">
        <v>147</v>
      </c>
      <c r="J433" s="42" t="n">
        <v>14</v>
      </c>
      <c r="K433" s="42" t="n">
        <v>0.91</v>
      </c>
      <c r="L433" s="42" t="n">
        <v>1.68</v>
      </c>
      <c r="M433" s="42" t="n">
        <v>0</v>
      </c>
      <c r="N433" s="42" t="n">
        <v>0</v>
      </c>
      <c r="O433" s="22" t="str">
        <f aca="false">TEXT(A433,"ddd")</f>
        <v>Sat</v>
      </c>
    </row>
    <row r="434" customFormat="false" ht="15" hidden="false" customHeight="false" outlineLevel="0" collapsed="false">
      <c r="A434" s="37" t="n">
        <v>46158</v>
      </c>
      <c r="B434" s="37" t="n">
        <v>46156</v>
      </c>
      <c r="C434" s="34" t="n">
        <f aca="false">A434-B434</f>
        <v>2</v>
      </c>
      <c r="D434" s="22" t="s">
        <v>81</v>
      </c>
      <c r="E434" s="22" t="s">
        <v>107</v>
      </c>
      <c r="F434" s="22" t="s">
        <v>144</v>
      </c>
      <c r="G434" s="22" t="s">
        <v>163</v>
      </c>
      <c r="H434" s="22" t="s">
        <v>146</v>
      </c>
      <c r="I434" s="22" t="s">
        <v>147</v>
      </c>
      <c r="J434" s="42" t="n">
        <v>15</v>
      </c>
      <c r="K434" s="42" t="n">
        <v>0.99</v>
      </c>
      <c r="L434" s="42" t="n">
        <v>0</v>
      </c>
      <c r="M434" s="42" t="n">
        <v>0</v>
      </c>
      <c r="N434" s="42" t="n">
        <v>0</v>
      </c>
      <c r="O434" s="22" t="str">
        <f aca="false">TEXT(A434,"ddd")</f>
        <v>Sat</v>
      </c>
    </row>
    <row r="435" customFormat="false" ht="15" hidden="false" customHeight="false" outlineLevel="0" collapsed="false">
      <c r="A435" s="37" t="n">
        <v>46158</v>
      </c>
      <c r="B435" s="37" t="n">
        <v>46158</v>
      </c>
      <c r="C435" s="34" t="n">
        <f aca="false">A435-B435</f>
        <v>0</v>
      </c>
      <c r="D435" s="22" t="s">
        <v>81</v>
      </c>
      <c r="E435" s="22" t="s">
        <v>179</v>
      </c>
      <c r="F435" s="22" t="s">
        <v>151</v>
      </c>
      <c r="G435" s="22" t="s">
        <v>162</v>
      </c>
      <c r="H435" s="22" t="s">
        <v>146</v>
      </c>
      <c r="I435" s="22" t="s">
        <v>147</v>
      </c>
      <c r="J435" s="42" t="n">
        <v>13</v>
      </c>
      <c r="K435" s="42" t="n">
        <v>0.88</v>
      </c>
      <c r="L435" s="42" t="n">
        <v>0</v>
      </c>
      <c r="M435" s="42" t="n">
        <v>0</v>
      </c>
      <c r="N435" s="42" t="n">
        <v>0</v>
      </c>
      <c r="O435" s="22" t="str">
        <f aca="false">TEXT(A435,"ddd")</f>
        <v>Sat</v>
      </c>
    </row>
    <row r="436" customFormat="false" ht="15" hidden="false" customHeight="false" outlineLevel="0" collapsed="false">
      <c r="A436" s="37" t="n">
        <v>46158</v>
      </c>
      <c r="B436" s="37" t="n">
        <v>46155</v>
      </c>
      <c r="C436" s="34" t="n">
        <f aca="false">A436-B436</f>
        <v>3</v>
      </c>
      <c r="D436" s="22" t="s">
        <v>81</v>
      </c>
      <c r="E436" s="22" t="s">
        <v>143</v>
      </c>
      <c r="F436" s="22" t="s">
        <v>149</v>
      </c>
      <c r="G436" s="22" t="s">
        <v>202</v>
      </c>
      <c r="H436" s="22" t="s">
        <v>147</v>
      </c>
      <c r="I436" s="22" t="s">
        <v>147</v>
      </c>
      <c r="J436" s="42" t="n">
        <v>9</v>
      </c>
      <c r="K436" s="42" t="n">
        <v>1.09</v>
      </c>
      <c r="L436" s="42" t="n">
        <v>0</v>
      </c>
      <c r="M436" s="42" t="n">
        <v>0</v>
      </c>
      <c r="N436" s="42" t="n">
        <v>0</v>
      </c>
      <c r="O436" s="22" t="str">
        <f aca="false">TEXT(A436,"ddd")</f>
        <v>Sat</v>
      </c>
    </row>
    <row r="437" customFormat="false" ht="15" hidden="false" customHeight="false" outlineLevel="0" collapsed="false">
      <c r="A437" s="37" t="n">
        <v>46158</v>
      </c>
      <c r="B437" s="37" t="n">
        <v>46157</v>
      </c>
      <c r="C437" s="34" t="n">
        <f aca="false">A437-B437</f>
        <v>1</v>
      </c>
      <c r="D437" s="22" t="s">
        <v>81</v>
      </c>
      <c r="E437" s="22" t="s">
        <v>181</v>
      </c>
      <c r="F437" s="22" t="s">
        <v>149</v>
      </c>
      <c r="G437" s="22" t="s">
        <v>202</v>
      </c>
      <c r="H437" s="22" t="s">
        <v>147</v>
      </c>
      <c r="I437" s="22" t="s">
        <v>146</v>
      </c>
      <c r="J437" s="42" t="n">
        <v>9</v>
      </c>
      <c r="K437" s="42" t="n">
        <v>0</v>
      </c>
      <c r="L437" s="42" t="n">
        <v>0</v>
      </c>
      <c r="M437" s="42" t="n">
        <v>0</v>
      </c>
      <c r="N437" s="42" t="n">
        <v>0</v>
      </c>
      <c r="O437" s="22" t="str">
        <f aca="false">TEXT(A437,"ddd")</f>
        <v>Sat</v>
      </c>
    </row>
    <row r="438" customFormat="false" ht="15" hidden="false" customHeight="false" outlineLevel="0" collapsed="false">
      <c r="A438" s="37" t="n">
        <v>46158</v>
      </c>
      <c r="B438" s="37" t="n">
        <v>46155</v>
      </c>
      <c r="C438" s="34" t="n">
        <f aca="false">A438-B438</f>
        <v>3</v>
      </c>
      <c r="D438" s="22" t="s">
        <v>81</v>
      </c>
      <c r="E438" s="22" t="s">
        <v>100</v>
      </c>
      <c r="F438" s="22" t="s">
        <v>144</v>
      </c>
      <c r="G438" s="22" t="s">
        <v>177</v>
      </c>
      <c r="H438" s="22" t="s">
        <v>146</v>
      </c>
      <c r="I438" s="22" t="s">
        <v>147</v>
      </c>
      <c r="J438" s="42" t="n">
        <v>12</v>
      </c>
      <c r="K438" s="42" t="n">
        <v>0.88</v>
      </c>
      <c r="L438" s="42" t="n">
        <v>0</v>
      </c>
      <c r="M438" s="42" t="n">
        <v>0</v>
      </c>
      <c r="N438" s="42" t="n">
        <v>0</v>
      </c>
      <c r="O438" s="22" t="str">
        <f aca="false">TEXT(A438,"ddd")</f>
        <v>Sat</v>
      </c>
    </row>
    <row r="439" customFormat="false" ht="15" hidden="false" customHeight="false" outlineLevel="0" collapsed="false">
      <c r="A439" s="37" t="n">
        <v>46158</v>
      </c>
      <c r="B439" s="37" t="n">
        <v>46134</v>
      </c>
      <c r="C439" s="34" t="n">
        <f aca="false">A439-B439</f>
        <v>24</v>
      </c>
      <c r="D439" s="22" t="s">
        <v>81</v>
      </c>
      <c r="E439" s="22" t="s">
        <v>143</v>
      </c>
      <c r="F439" s="22" t="s">
        <v>149</v>
      </c>
      <c r="G439" s="22" t="s">
        <v>160</v>
      </c>
      <c r="H439" s="22" t="s">
        <v>146</v>
      </c>
      <c r="I439" s="22" t="s">
        <v>147</v>
      </c>
      <c r="J439" s="42" t="n">
        <v>12</v>
      </c>
      <c r="K439" s="42" t="n">
        <v>0.88</v>
      </c>
      <c r="L439" s="42" t="n">
        <v>1.44</v>
      </c>
      <c r="M439" s="42" t="n">
        <v>0</v>
      </c>
      <c r="N439" s="42" t="n">
        <v>0</v>
      </c>
      <c r="O439" s="22" t="str">
        <f aca="false">TEXT(A439,"ddd")</f>
        <v>Sat</v>
      </c>
    </row>
    <row r="440" customFormat="false" ht="15" hidden="false" customHeight="false" outlineLevel="0" collapsed="false">
      <c r="A440" s="37" t="n">
        <v>46158</v>
      </c>
      <c r="B440" s="37" t="n">
        <v>46157</v>
      </c>
      <c r="C440" s="34" t="n">
        <f aca="false">A440-B440</f>
        <v>1</v>
      </c>
      <c r="D440" s="22" t="s">
        <v>81</v>
      </c>
      <c r="E440" s="22" t="s">
        <v>176</v>
      </c>
      <c r="F440" s="22" t="s">
        <v>149</v>
      </c>
      <c r="G440" s="22" t="s">
        <v>192</v>
      </c>
      <c r="H440" s="22" t="s">
        <v>146</v>
      </c>
      <c r="I440" s="22" t="s">
        <v>147</v>
      </c>
      <c r="J440" s="42" t="n">
        <v>15</v>
      </c>
      <c r="K440" s="42" t="n">
        <v>0.98</v>
      </c>
      <c r="L440" s="42" t="n">
        <v>1.8</v>
      </c>
      <c r="M440" s="42" t="n">
        <v>0</v>
      </c>
      <c r="N440" s="42" t="n">
        <v>0</v>
      </c>
      <c r="O440" s="22" t="str">
        <f aca="false">TEXT(A440,"ddd")</f>
        <v>Sat</v>
      </c>
    </row>
    <row r="441" customFormat="false" ht="15" hidden="false" customHeight="false" outlineLevel="0" collapsed="false">
      <c r="A441" s="37" t="n">
        <v>46158</v>
      </c>
      <c r="B441" s="37" t="n">
        <v>46154</v>
      </c>
      <c r="C441" s="34" t="n">
        <f aca="false">A441-B441</f>
        <v>4</v>
      </c>
      <c r="D441" s="22" t="s">
        <v>81</v>
      </c>
      <c r="E441" s="22" t="s">
        <v>266</v>
      </c>
      <c r="F441" s="22" t="s">
        <v>149</v>
      </c>
      <c r="G441" s="22" t="s">
        <v>154</v>
      </c>
      <c r="H441" s="22" t="s">
        <v>146</v>
      </c>
      <c r="I441" s="22" t="s">
        <v>147</v>
      </c>
      <c r="J441" s="42" t="n">
        <v>12</v>
      </c>
      <c r="K441" s="42" t="n">
        <v>0.87</v>
      </c>
      <c r="L441" s="42" t="n">
        <v>1.44</v>
      </c>
      <c r="M441" s="42" t="n">
        <v>14.16</v>
      </c>
      <c r="N441" s="42" t="n">
        <v>4.47</v>
      </c>
      <c r="O441" s="22" t="str">
        <f aca="false">TEXT(A441,"ddd")</f>
        <v>Sat</v>
      </c>
    </row>
    <row r="442" customFormat="false" ht="15" hidden="false" customHeight="false" outlineLevel="0" collapsed="false">
      <c r="A442" s="37" t="n">
        <v>46159</v>
      </c>
      <c r="B442" s="37" t="n">
        <v>46156</v>
      </c>
      <c r="C442" s="34" t="n">
        <f aca="false">A442-B442</f>
        <v>3</v>
      </c>
      <c r="D442" s="22" t="s">
        <v>81</v>
      </c>
      <c r="E442" s="22" t="s">
        <v>296</v>
      </c>
      <c r="F442" s="22" t="s">
        <v>149</v>
      </c>
      <c r="G442" s="22" t="s">
        <v>190</v>
      </c>
      <c r="H442" s="22" t="s">
        <v>146</v>
      </c>
      <c r="I442" s="22" t="s">
        <v>147</v>
      </c>
      <c r="J442" s="42" t="n">
        <v>13</v>
      </c>
      <c r="K442" s="42" t="n">
        <v>0.91</v>
      </c>
      <c r="L442" s="42" t="n">
        <v>0</v>
      </c>
      <c r="M442" s="42" t="n">
        <v>0</v>
      </c>
      <c r="N442" s="42" t="n">
        <v>0</v>
      </c>
      <c r="O442" s="22" t="str">
        <f aca="false">TEXT(A442,"ddd")</f>
        <v>Sun</v>
      </c>
    </row>
    <row r="443" customFormat="false" ht="15" hidden="false" customHeight="false" outlineLevel="0" collapsed="false">
      <c r="A443" s="37" t="n">
        <v>46159</v>
      </c>
      <c r="B443" s="37" t="n">
        <v>46156</v>
      </c>
      <c r="C443" s="34" t="n">
        <f aca="false">A443-B443</f>
        <v>3</v>
      </c>
      <c r="D443" s="22" t="s">
        <v>81</v>
      </c>
      <c r="E443" s="22" t="s">
        <v>214</v>
      </c>
      <c r="F443" s="22" t="s">
        <v>144</v>
      </c>
      <c r="G443" s="22" t="s">
        <v>154</v>
      </c>
      <c r="H443" s="22" t="s">
        <v>146</v>
      </c>
      <c r="I443" s="22" t="s">
        <v>147</v>
      </c>
      <c r="J443" s="42" t="n">
        <v>13</v>
      </c>
      <c r="K443" s="42" t="n">
        <v>0.91</v>
      </c>
      <c r="L443" s="42" t="n">
        <v>1.56</v>
      </c>
      <c r="M443" s="42" t="n">
        <v>0</v>
      </c>
      <c r="N443" s="42" t="n">
        <v>0</v>
      </c>
      <c r="O443" s="22" t="str">
        <f aca="false">TEXT(A443,"ddd")</f>
        <v>Sun</v>
      </c>
    </row>
    <row r="444" customFormat="false" ht="15" hidden="false" customHeight="false" outlineLevel="0" collapsed="false">
      <c r="A444" s="37" t="n">
        <v>46159</v>
      </c>
      <c r="B444" s="37" t="n">
        <v>46158</v>
      </c>
      <c r="C444" s="34" t="n">
        <f aca="false">A444-B444</f>
        <v>1</v>
      </c>
      <c r="D444" s="22" t="s">
        <v>81</v>
      </c>
      <c r="E444" s="22" t="s">
        <v>143</v>
      </c>
      <c r="F444" s="22" t="s">
        <v>144</v>
      </c>
      <c r="G444" s="22" t="s">
        <v>267</v>
      </c>
      <c r="H444" s="22" t="s">
        <v>146</v>
      </c>
      <c r="I444" s="22" t="s">
        <v>147</v>
      </c>
      <c r="J444" s="42" t="n">
        <v>11</v>
      </c>
      <c r="K444" s="42" t="n">
        <v>0.85</v>
      </c>
      <c r="L444" s="42" t="n">
        <v>1.32</v>
      </c>
      <c r="M444" s="42" t="n">
        <v>0</v>
      </c>
      <c r="N444" s="42" t="n">
        <v>0</v>
      </c>
      <c r="O444" s="22" t="str">
        <f aca="false">TEXT(A444,"ddd")</f>
        <v>Sun</v>
      </c>
    </row>
    <row r="445" customFormat="false" ht="15" hidden="false" customHeight="false" outlineLevel="0" collapsed="false">
      <c r="A445" s="37" t="n">
        <v>46159</v>
      </c>
      <c r="B445" s="37" t="n">
        <v>46156</v>
      </c>
      <c r="C445" s="34" t="n">
        <f aca="false">A445-B445</f>
        <v>3</v>
      </c>
      <c r="D445" s="22" t="s">
        <v>81</v>
      </c>
      <c r="E445" s="22" t="s">
        <v>143</v>
      </c>
      <c r="F445" s="22" t="s">
        <v>149</v>
      </c>
      <c r="G445" s="22" t="s">
        <v>267</v>
      </c>
      <c r="H445" s="22" t="s">
        <v>146</v>
      </c>
      <c r="I445" s="22" t="s">
        <v>147</v>
      </c>
      <c r="J445" s="42" t="n">
        <v>11</v>
      </c>
      <c r="K445" s="42" t="n">
        <v>0.85</v>
      </c>
      <c r="L445" s="42" t="n">
        <v>1.32</v>
      </c>
      <c r="M445" s="42" t="n">
        <v>0</v>
      </c>
      <c r="N445" s="42" t="n">
        <v>0</v>
      </c>
      <c r="O445" s="22" t="str">
        <f aca="false">TEXT(A445,"ddd")</f>
        <v>Sun</v>
      </c>
    </row>
    <row r="446" customFormat="false" ht="15" hidden="false" customHeight="false" outlineLevel="0" collapsed="false">
      <c r="A446" s="37" t="n">
        <v>46159</v>
      </c>
      <c r="B446" s="37" t="n">
        <v>46156</v>
      </c>
      <c r="C446" s="34" t="n">
        <f aca="false">A446-B446</f>
        <v>3</v>
      </c>
      <c r="D446" s="22" t="s">
        <v>81</v>
      </c>
      <c r="E446" s="22" t="s">
        <v>82</v>
      </c>
      <c r="F446" s="22" t="s">
        <v>151</v>
      </c>
      <c r="G446" s="22" t="s">
        <v>175</v>
      </c>
      <c r="H446" s="22" t="s">
        <v>146</v>
      </c>
      <c r="I446" s="22" t="s">
        <v>147</v>
      </c>
      <c r="J446" s="42" t="n">
        <v>10</v>
      </c>
      <c r="K446" s="42" t="n">
        <v>0.81</v>
      </c>
      <c r="L446" s="42" t="n">
        <v>0</v>
      </c>
      <c r="M446" s="42" t="n">
        <v>0</v>
      </c>
      <c r="N446" s="42" t="n">
        <v>0</v>
      </c>
      <c r="O446" s="22" t="str">
        <f aca="false">TEXT(A446,"ddd")</f>
        <v>Sun</v>
      </c>
    </row>
    <row r="447" customFormat="false" ht="15" hidden="false" customHeight="false" outlineLevel="0" collapsed="false">
      <c r="A447" s="37" t="n">
        <v>46159</v>
      </c>
      <c r="B447" s="37" t="n">
        <v>46146</v>
      </c>
      <c r="C447" s="34" t="n">
        <f aca="false">A447-B447</f>
        <v>13</v>
      </c>
      <c r="D447" s="22" t="s">
        <v>81</v>
      </c>
      <c r="E447" s="22" t="s">
        <v>213</v>
      </c>
      <c r="F447" s="22" t="s">
        <v>144</v>
      </c>
      <c r="G447" s="22" t="s">
        <v>162</v>
      </c>
      <c r="H447" s="22" t="s">
        <v>146</v>
      </c>
      <c r="I447" s="22" t="s">
        <v>147</v>
      </c>
      <c r="J447" s="42" t="n">
        <v>11</v>
      </c>
      <c r="K447" s="42" t="n">
        <v>0.81</v>
      </c>
      <c r="L447" s="42" t="n">
        <v>0</v>
      </c>
      <c r="M447" s="42" t="n">
        <v>0</v>
      </c>
      <c r="N447" s="42" t="n">
        <v>0</v>
      </c>
      <c r="O447" s="22" t="str">
        <f aca="false">TEXT(A447,"ddd")</f>
        <v>Sun</v>
      </c>
    </row>
    <row r="448" customFormat="false" ht="15" hidden="false" customHeight="false" outlineLevel="0" collapsed="false">
      <c r="A448" s="37" t="n">
        <v>46159</v>
      </c>
      <c r="B448" s="37" t="n">
        <v>46146</v>
      </c>
      <c r="C448" s="34" t="n">
        <f aca="false">A448-B448</f>
        <v>13</v>
      </c>
      <c r="D448" s="22" t="s">
        <v>81</v>
      </c>
      <c r="E448" s="22" t="s">
        <v>94</v>
      </c>
      <c r="F448" s="22" t="s">
        <v>144</v>
      </c>
      <c r="G448" s="22" t="s">
        <v>145</v>
      </c>
      <c r="H448" s="22" t="s">
        <v>146</v>
      </c>
      <c r="I448" s="22" t="s">
        <v>147</v>
      </c>
      <c r="J448" s="42" t="n">
        <v>11</v>
      </c>
      <c r="K448" s="42" t="n">
        <v>0.86</v>
      </c>
      <c r="L448" s="42" t="n">
        <v>1.32</v>
      </c>
      <c r="M448" s="42" t="n">
        <v>0</v>
      </c>
      <c r="N448" s="42" t="n">
        <v>0</v>
      </c>
      <c r="O448" s="22" t="str">
        <f aca="false">TEXT(A448,"ddd")</f>
        <v>Sun</v>
      </c>
    </row>
    <row r="449" customFormat="false" ht="15" hidden="false" customHeight="false" outlineLevel="0" collapsed="false">
      <c r="A449" s="37" t="n">
        <v>46159</v>
      </c>
      <c r="B449" s="37" t="n">
        <v>46156</v>
      </c>
      <c r="C449" s="34" t="n">
        <f aca="false">A449-B449</f>
        <v>3</v>
      </c>
      <c r="D449" s="22" t="s">
        <v>81</v>
      </c>
      <c r="E449" s="22" t="s">
        <v>188</v>
      </c>
      <c r="F449" s="22" t="s">
        <v>149</v>
      </c>
      <c r="G449" s="22" t="s">
        <v>297</v>
      </c>
      <c r="H449" s="22" t="s">
        <v>146</v>
      </c>
      <c r="I449" s="22" t="s">
        <v>147</v>
      </c>
      <c r="J449" s="42" t="n">
        <v>10</v>
      </c>
      <c r="K449" s="42" t="n">
        <v>0.78</v>
      </c>
      <c r="L449" s="42" t="n">
        <v>1.2</v>
      </c>
      <c r="M449" s="42" t="n">
        <v>0</v>
      </c>
      <c r="N449" s="42" t="n">
        <v>0</v>
      </c>
      <c r="O449" s="22" t="str">
        <f aca="false">TEXT(A449,"ddd")</f>
        <v>Sun</v>
      </c>
    </row>
    <row r="450" customFormat="false" ht="15" hidden="false" customHeight="false" outlineLevel="0" collapsed="false">
      <c r="A450" s="37" t="n">
        <v>46160</v>
      </c>
      <c r="B450" s="37" t="n">
        <v>46157</v>
      </c>
      <c r="C450" s="34" t="n">
        <f aca="false">A450-B450</f>
        <v>3</v>
      </c>
      <c r="D450" s="22" t="s">
        <v>85</v>
      </c>
      <c r="E450" s="22" t="s">
        <v>298</v>
      </c>
      <c r="F450" s="22" t="s">
        <v>299</v>
      </c>
      <c r="G450" s="22" t="s">
        <v>300</v>
      </c>
      <c r="H450" s="22" t="s">
        <v>146</v>
      </c>
      <c r="I450" s="22" t="s">
        <v>147</v>
      </c>
      <c r="J450" s="42" t="n">
        <v>9</v>
      </c>
      <c r="K450" s="42" t="n">
        <v>0.77</v>
      </c>
      <c r="L450" s="42" t="n">
        <v>1.08</v>
      </c>
      <c r="M450" s="42" t="n">
        <v>0</v>
      </c>
      <c r="N450" s="42" t="n">
        <v>0</v>
      </c>
      <c r="O450" s="22" t="str">
        <f aca="false">TEXT(A450,"ddd")</f>
        <v>Mon</v>
      </c>
    </row>
    <row r="451" customFormat="false" ht="15" hidden="false" customHeight="false" outlineLevel="0" collapsed="false">
      <c r="A451" s="37" t="n">
        <v>46160</v>
      </c>
      <c r="B451" s="37" t="n">
        <v>46160</v>
      </c>
      <c r="C451" s="34" t="n">
        <f aca="false">A451-B451</f>
        <v>0</v>
      </c>
      <c r="D451" s="22" t="s">
        <v>81</v>
      </c>
      <c r="E451" s="22" t="s">
        <v>100</v>
      </c>
      <c r="F451" s="22" t="s">
        <v>151</v>
      </c>
      <c r="G451" s="22" t="s">
        <v>219</v>
      </c>
      <c r="H451" s="22" t="s">
        <v>146</v>
      </c>
      <c r="I451" s="22" t="s">
        <v>147</v>
      </c>
      <c r="J451" s="42" t="n">
        <v>12</v>
      </c>
      <c r="K451" s="42" t="n">
        <v>0.88</v>
      </c>
      <c r="L451" s="42" t="n">
        <v>1.44</v>
      </c>
      <c r="M451" s="42" t="n">
        <v>0</v>
      </c>
      <c r="N451" s="42" t="n">
        <v>0</v>
      </c>
      <c r="O451" s="22" t="str">
        <f aca="false">TEXT(A451,"ddd")</f>
        <v>Mon</v>
      </c>
    </row>
    <row r="452" customFormat="false" ht="15" hidden="false" customHeight="false" outlineLevel="0" collapsed="false">
      <c r="A452" s="37" t="n">
        <v>46160</v>
      </c>
      <c r="B452" s="37" t="n">
        <v>46158</v>
      </c>
      <c r="C452" s="34" t="n">
        <f aca="false">A452-B452</f>
        <v>2</v>
      </c>
      <c r="D452" s="22" t="s">
        <v>81</v>
      </c>
      <c r="E452" s="22" t="s">
        <v>82</v>
      </c>
      <c r="F452" s="22" t="s">
        <v>159</v>
      </c>
      <c r="G452" s="22" t="s">
        <v>297</v>
      </c>
      <c r="H452" s="22" t="s">
        <v>146</v>
      </c>
      <c r="I452" s="22" t="s">
        <v>147</v>
      </c>
      <c r="J452" s="42" t="n">
        <v>8</v>
      </c>
      <c r="K452" s="42" t="n">
        <v>0.71</v>
      </c>
      <c r="L452" s="42" t="n">
        <v>0</v>
      </c>
      <c r="M452" s="42" t="n">
        <v>0</v>
      </c>
      <c r="N452" s="42" t="n">
        <v>0</v>
      </c>
      <c r="O452" s="22" t="str">
        <f aca="false">TEXT(A452,"ddd")</f>
        <v>Mon</v>
      </c>
    </row>
    <row r="453" customFormat="false" ht="15" hidden="false" customHeight="false" outlineLevel="0" collapsed="false">
      <c r="A453" s="37" t="n">
        <v>46160</v>
      </c>
      <c r="B453" s="37" t="n">
        <v>46158</v>
      </c>
      <c r="C453" s="34" t="n">
        <f aca="false">A453-B453</f>
        <v>2</v>
      </c>
      <c r="D453" s="22" t="s">
        <v>81</v>
      </c>
      <c r="E453" s="22" t="s">
        <v>143</v>
      </c>
      <c r="F453" s="22" t="s">
        <v>149</v>
      </c>
      <c r="G453" s="22" t="s">
        <v>162</v>
      </c>
      <c r="H453" s="22" t="s">
        <v>146</v>
      </c>
      <c r="I453" s="22" t="s">
        <v>147</v>
      </c>
      <c r="J453" s="42" t="n">
        <v>15</v>
      </c>
      <c r="K453" s="42" t="n">
        <v>0.97</v>
      </c>
      <c r="L453" s="42" t="n">
        <v>0</v>
      </c>
      <c r="M453" s="42" t="n">
        <v>0</v>
      </c>
      <c r="N453" s="42" t="n">
        <v>0</v>
      </c>
      <c r="O453" s="22" t="str">
        <f aca="false">TEXT(A453,"ddd")</f>
        <v>Mon</v>
      </c>
    </row>
    <row r="454" customFormat="false" ht="15" hidden="false" customHeight="false" outlineLevel="0" collapsed="false">
      <c r="A454" s="37" t="n">
        <v>46160</v>
      </c>
      <c r="B454" s="37" t="n">
        <v>46156</v>
      </c>
      <c r="C454" s="34" t="n">
        <f aca="false">A454-B454</f>
        <v>4</v>
      </c>
      <c r="D454" s="22" t="s">
        <v>81</v>
      </c>
      <c r="E454" s="22" t="s">
        <v>143</v>
      </c>
      <c r="F454" s="22" t="s">
        <v>149</v>
      </c>
      <c r="G454" s="22" t="s">
        <v>187</v>
      </c>
      <c r="H454" s="22" t="s">
        <v>146</v>
      </c>
      <c r="I454" s="22" t="s">
        <v>147</v>
      </c>
      <c r="J454" s="42" t="n">
        <v>8</v>
      </c>
      <c r="K454" s="42" t="n">
        <v>0.73</v>
      </c>
      <c r="L454" s="42" t="n">
        <v>0</v>
      </c>
      <c r="M454" s="42" t="n">
        <v>0</v>
      </c>
      <c r="N454" s="42" t="n">
        <v>0</v>
      </c>
      <c r="O454" s="22" t="str">
        <f aca="false">TEXT(A454,"ddd")</f>
        <v>Mon</v>
      </c>
    </row>
    <row r="455" customFormat="false" ht="15" hidden="false" customHeight="false" outlineLevel="0" collapsed="false">
      <c r="A455" s="37" t="n">
        <v>46161</v>
      </c>
      <c r="B455" s="37" t="n">
        <v>46154</v>
      </c>
      <c r="C455" s="34" t="n">
        <f aca="false">A455-B455</f>
        <v>7</v>
      </c>
      <c r="D455" s="22" t="s">
        <v>81</v>
      </c>
      <c r="E455" s="22" t="s">
        <v>107</v>
      </c>
      <c r="F455" s="22" t="s">
        <v>144</v>
      </c>
      <c r="G455" s="22" t="s">
        <v>152</v>
      </c>
      <c r="H455" s="22" t="s">
        <v>147</v>
      </c>
      <c r="I455" s="22" t="s">
        <v>147</v>
      </c>
      <c r="J455" s="42" t="n">
        <v>14.4</v>
      </c>
      <c r="K455" s="42" t="n">
        <v>1.35</v>
      </c>
      <c r="L455" s="42" t="n">
        <v>0</v>
      </c>
      <c r="M455" s="42" t="n">
        <v>0</v>
      </c>
      <c r="N455" s="42" t="n">
        <v>0</v>
      </c>
      <c r="O455" s="22" t="str">
        <f aca="false">TEXT(A455,"ddd")</f>
        <v>Tue</v>
      </c>
    </row>
    <row r="456" customFormat="false" ht="15" hidden="false" customHeight="false" outlineLevel="0" collapsed="false">
      <c r="A456" s="37" t="n">
        <v>46161</v>
      </c>
      <c r="B456" s="37" t="n">
        <v>46157</v>
      </c>
      <c r="C456" s="34" t="n">
        <f aca="false">A456-B456</f>
        <v>4</v>
      </c>
      <c r="D456" s="22" t="s">
        <v>81</v>
      </c>
      <c r="E456" s="22" t="s">
        <v>301</v>
      </c>
      <c r="F456" s="22" t="s">
        <v>144</v>
      </c>
      <c r="G456" s="22" t="s">
        <v>152</v>
      </c>
      <c r="H456" s="22" t="s">
        <v>147</v>
      </c>
      <c r="I456" s="22" t="s">
        <v>146</v>
      </c>
      <c r="J456" s="42" t="n">
        <v>10.8</v>
      </c>
      <c r="K456" s="42" t="n">
        <v>0</v>
      </c>
      <c r="L456" s="42" t="n">
        <v>0</v>
      </c>
      <c r="M456" s="42" t="n">
        <v>0</v>
      </c>
      <c r="N456" s="42" t="n">
        <v>0</v>
      </c>
      <c r="O456" s="22" t="str">
        <f aca="false">TEXT(A456,"ddd")</f>
        <v>Tue</v>
      </c>
    </row>
    <row r="457" customFormat="false" ht="15" hidden="false" customHeight="false" outlineLevel="0" collapsed="false">
      <c r="A457" s="37" t="n">
        <v>46161</v>
      </c>
      <c r="B457" s="37" t="n">
        <v>46160</v>
      </c>
      <c r="C457" s="34" t="n">
        <f aca="false">A457-B457</f>
        <v>1</v>
      </c>
      <c r="D457" s="22" t="s">
        <v>81</v>
      </c>
      <c r="E457" s="22" t="s">
        <v>233</v>
      </c>
      <c r="F457" s="22" t="s">
        <v>149</v>
      </c>
      <c r="G457" s="22" t="s">
        <v>217</v>
      </c>
      <c r="H457" s="22" t="s">
        <v>146</v>
      </c>
      <c r="I457" s="22" t="s">
        <v>147</v>
      </c>
      <c r="J457" s="42" t="n">
        <v>13</v>
      </c>
      <c r="K457" s="42" t="n">
        <v>0.91</v>
      </c>
      <c r="L457" s="42" t="n">
        <v>0</v>
      </c>
      <c r="M457" s="42" t="n">
        <v>0</v>
      </c>
      <c r="N457" s="42" t="n">
        <v>0</v>
      </c>
      <c r="O457" s="22" t="str">
        <f aca="false">TEXT(A457,"ddd")</f>
        <v>Tue</v>
      </c>
    </row>
    <row r="458" customFormat="false" ht="15" hidden="false" customHeight="false" outlineLevel="0" collapsed="false">
      <c r="A458" s="37" t="n">
        <v>46161</v>
      </c>
      <c r="B458" s="37" t="n">
        <v>46155</v>
      </c>
      <c r="C458" s="34" t="n">
        <f aca="false">A458-B458</f>
        <v>6</v>
      </c>
      <c r="D458" s="22" t="s">
        <v>81</v>
      </c>
      <c r="E458" s="22" t="s">
        <v>302</v>
      </c>
      <c r="F458" s="22" t="s">
        <v>159</v>
      </c>
      <c r="G458" s="22" t="s">
        <v>247</v>
      </c>
      <c r="H458" s="22" t="s">
        <v>146</v>
      </c>
      <c r="I458" s="22" t="s">
        <v>147</v>
      </c>
      <c r="J458" s="42" t="n">
        <v>9.35</v>
      </c>
      <c r="K458" s="42" t="n">
        <v>0.78</v>
      </c>
      <c r="L458" s="42" t="n">
        <v>0</v>
      </c>
      <c r="M458" s="42" t="n">
        <v>0</v>
      </c>
      <c r="N458" s="42" t="n">
        <v>0</v>
      </c>
      <c r="O458" s="22" t="str">
        <f aca="false">TEXT(A458,"ddd")</f>
        <v>Tue</v>
      </c>
    </row>
    <row r="459" customFormat="false" ht="15" hidden="false" customHeight="false" outlineLevel="0" collapsed="false">
      <c r="A459" s="37" t="n">
        <v>46161</v>
      </c>
      <c r="B459" s="37" t="n">
        <v>46139</v>
      </c>
      <c r="C459" s="34" t="n">
        <f aca="false">A459-B459</f>
        <v>22</v>
      </c>
      <c r="D459" s="22" t="s">
        <v>81</v>
      </c>
      <c r="E459" s="22" t="s">
        <v>289</v>
      </c>
      <c r="F459" s="22" t="s">
        <v>144</v>
      </c>
      <c r="G459" s="22" t="s">
        <v>172</v>
      </c>
      <c r="H459" s="22" t="s">
        <v>146</v>
      </c>
      <c r="I459" s="22" t="s">
        <v>147</v>
      </c>
      <c r="J459" s="42" t="n">
        <v>15</v>
      </c>
      <c r="K459" s="42" t="n">
        <v>0.98</v>
      </c>
      <c r="L459" s="42" t="n">
        <v>1.8</v>
      </c>
      <c r="M459" s="42" t="n">
        <v>17.44</v>
      </c>
      <c r="N459" s="42" t="n">
        <v>5.22</v>
      </c>
      <c r="O459" s="22" t="str">
        <f aca="false">TEXT(A459,"ddd")</f>
        <v>Tue</v>
      </c>
    </row>
    <row r="460" customFormat="false" ht="15" hidden="false" customHeight="false" outlineLevel="0" collapsed="false">
      <c r="A460" s="37" t="n">
        <v>46161</v>
      </c>
      <c r="B460" s="37" t="n">
        <v>46154</v>
      </c>
      <c r="C460" s="34" t="n">
        <f aca="false">A460-B460</f>
        <v>7</v>
      </c>
      <c r="D460" s="22" t="s">
        <v>81</v>
      </c>
      <c r="E460" s="22" t="s">
        <v>303</v>
      </c>
      <c r="F460" s="22" t="s">
        <v>144</v>
      </c>
      <c r="G460" s="22" t="s">
        <v>171</v>
      </c>
      <c r="H460" s="22" t="s">
        <v>146</v>
      </c>
      <c r="I460" s="22" t="s">
        <v>147</v>
      </c>
      <c r="J460" s="42" t="n">
        <v>21</v>
      </c>
      <c r="K460" s="42" t="n">
        <v>1.14</v>
      </c>
      <c r="L460" s="42" t="n">
        <v>2.52</v>
      </c>
      <c r="M460" s="42" t="n">
        <v>0</v>
      </c>
      <c r="N460" s="42" t="n">
        <v>0</v>
      </c>
      <c r="O460" s="22" t="str">
        <f aca="false">TEXT(A460,"ddd")</f>
        <v>Tue</v>
      </c>
    </row>
    <row r="461" customFormat="false" ht="15" hidden="false" customHeight="false" outlineLevel="0" collapsed="false">
      <c r="A461" s="37" t="n">
        <v>46161</v>
      </c>
      <c r="B461" s="37" t="n">
        <v>46160</v>
      </c>
      <c r="C461" s="34" t="n">
        <f aca="false">A461-B461</f>
        <v>1</v>
      </c>
      <c r="D461" s="22" t="s">
        <v>81</v>
      </c>
      <c r="E461" s="22" t="s">
        <v>224</v>
      </c>
      <c r="F461" s="22" t="s">
        <v>151</v>
      </c>
      <c r="G461" s="22" t="s">
        <v>152</v>
      </c>
      <c r="H461" s="22" t="s">
        <v>146</v>
      </c>
      <c r="I461" s="22" t="s">
        <v>147</v>
      </c>
      <c r="J461" s="42" t="n">
        <v>21</v>
      </c>
      <c r="K461" s="42" t="n">
        <v>1.21</v>
      </c>
      <c r="L461" s="42" t="n">
        <v>0</v>
      </c>
      <c r="M461" s="42" t="n">
        <v>0</v>
      </c>
      <c r="N461" s="42" t="n">
        <v>0</v>
      </c>
      <c r="O461" s="22" t="str">
        <f aca="false">TEXT(A461,"ddd")</f>
        <v>Tue</v>
      </c>
    </row>
    <row r="462" customFormat="false" ht="15" hidden="false" customHeight="false" outlineLevel="0" collapsed="false">
      <c r="A462" s="37" t="n">
        <v>46162</v>
      </c>
      <c r="B462" s="37" t="n">
        <v>46157</v>
      </c>
      <c r="C462" s="34" t="n">
        <f aca="false">A462-B462</f>
        <v>5</v>
      </c>
      <c r="D462" s="22" t="s">
        <v>81</v>
      </c>
      <c r="E462" s="22" t="s">
        <v>108</v>
      </c>
      <c r="F462" s="22" t="s">
        <v>159</v>
      </c>
      <c r="G462" s="22" t="s">
        <v>152</v>
      </c>
      <c r="H462" s="22" t="s">
        <v>146</v>
      </c>
      <c r="I462" s="22" t="s">
        <v>147</v>
      </c>
      <c r="J462" s="42" t="n">
        <v>12.75</v>
      </c>
      <c r="K462" s="42" t="n">
        <v>0.91</v>
      </c>
      <c r="L462" s="42" t="n">
        <v>0</v>
      </c>
      <c r="M462" s="42" t="n">
        <v>0</v>
      </c>
      <c r="N462" s="42" t="n">
        <v>0</v>
      </c>
      <c r="O462" s="22" t="str">
        <f aca="false">TEXT(A462,"ddd")</f>
        <v>Wed</v>
      </c>
    </row>
    <row r="463" customFormat="false" ht="15" hidden="false" customHeight="false" outlineLevel="0" collapsed="false">
      <c r="A463" s="37" t="n">
        <v>46162</v>
      </c>
      <c r="B463" s="37" t="n">
        <v>46155</v>
      </c>
      <c r="C463" s="34" t="n">
        <f aca="false">A463-B463</f>
        <v>7</v>
      </c>
      <c r="D463" s="22" t="s">
        <v>81</v>
      </c>
      <c r="E463" s="22" t="s">
        <v>103</v>
      </c>
      <c r="F463" s="22" t="s">
        <v>159</v>
      </c>
      <c r="G463" s="22" t="s">
        <v>152</v>
      </c>
      <c r="H463" s="22" t="s">
        <v>146</v>
      </c>
      <c r="I463" s="22" t="s">
        <v>147</v>
      </c>
      <c r="J463" s="42" t="n">
        <v>15</v>
      </c>
      <c r="K463" s="42" t="n">
        <v>0.99</v>
      </c>
      <c r="L463" s="42" t="n">
        <v>1.8</v>
      </c>
      <c r="M463" s="42" t="n">
        <v>0</v>
      </c>
      <c r="N463" s="42" t="n">
        <v>0</v>
      </c>
      <c r="O463" s="22" t="str">
        <f aca="false">TEXT(A463,"ddd")</f>
        <v>Wed</v>
      </c>
    </row>
    <row r="464" customFormat="false" ht="15" hidden="false" customHeight="false" outlineLevel="0" collapsed="false">
      <c r="A464" s="37" t="n">
        <v>46162</v>
      </c>
      <c r="B464" s="37" t="n">
        <v>46161</v>
      </c>
      <c r="C464" s="34" t="n">
        <f aca="false">A464-B464</f>
        <v>1</v>
      </c>
      <c r="D464" s="22" t="s">
        <v>81</v>
      </c>
      <c r="E464" s="22" t="s">
        <v>97</v>
      </c>
      <c r="F464" s="22" t="s">
        <v>151</v>
      </c>
      <c r="G464" s="22" t="s">
        <v>165</v>
      </c>
      <c r="H464" s="22" t="s">
        <v>146</v>
      </c>
      <c r="I464" s="22" t="s">
        <v>147</v>
      </c>
      <c r="J464" s="42" t="n">
        <v>15</v>
      </c>
      <c r="K464" s="42" t="n">
        <v>0.95</v>
      </c>
      <c r="L464" s="42" t="n">
        <v>0</v>
      </c>
      <c r="M464" s="42" t="n">
        <v>16.45</v>
      </c>
      <c r="N464" s="42" t="n">
        <v>2.4</v>
      </c>
      <c r="O464" s="22" t="str">
        <f aca="false">TEXT(A464,"ddd")</f>
        <v>Wed</v>
      </c>
    </row>
    <row r="465" customFormat="false" ht="15" hidden="false" customHeight="false" outlineLevel="0" collapsed="false">
      <c r="A465" s="37" t="n">
        <v>46162</v>
      </c>
      <c r="B465" s="37" t="n">
        <v>46162</v>
      </c>
      <c r="C465" s="34" t="n">
        <f aca="false">A465-B465</f>
        <v>0</v>
      </c>
      <c r="D465" s="22" t="s">
        <v>85</v>
      </c>
      <c r="E465" s="22" t="s">
        <v>94</v>
      </c>
      <c r="F465" s="22" t="s">
        <v>151</v>
      </c>
      <c r="G465" s="22" t="s">
        <v>165</v>
      </c>
      <c r="H465" s="22" t="s">
        <v>146</v>
      </c>
      <c r="I465" s="22" t="s">
        <v>147</v>
      </c>
      <c r="J465" s="42" t="n">
        <v>12</v>
      </c>
      <c r="K465" s="42" t="n">
        <v>0.85</v>
      </c>
      <c r="L465" s="42" t="n">
        <v>1.44</v>
      </c>
      <c r="M465" s="42" t="n">
        <v>0</v>
      </c>
      <c r="N465" s="42" t="n">
        <v>0</v>
      </c>
      <c r="O465" s="22" t="str">
        <f aca="false">TEXT(A465,"ddd")</f>
        <v>Wed</v>
      </c>
    </row>
    <row r="466" customFormat="false" ht="15" hidden="false" customHeight="false" outlineLevel="0" collapsed="false">
      <c r="A466" s="37" t="n">
        <v>46162</v>
      </c>
      <c r="B466" s="37" t="n">
        <v>46161</v>
      </c>
      <c r="C466" s="34" t="n">
        <f aca="false">A466-B466</f>
        <v>1</v>
      </c>
      <c r="D466" s="22" t="s">
        <v>81</v>
      </c>
      <c r="E466" s="22" t="s">
        <v>82</v>
      </c>
      <c r="F466" s="22" t="s">
        <v>149</v>
      </c>
      <c r="G466" s="22" t="s">
        <v>244</v>
      </c>
      <c r="H466" s="22" t="s">
        <v>146</v>
      </c>
      <c r="I466" s="22" t="s">
        <v>147</v>
      </c>
      <c r="J466" s="42" t="n">
        <v>17</v>
      </c>
      <c r="K466" s="42" t="n">
        <v>1.06</v>
      </c>
      <c r="L466" s="42" t="n">
        <v>0</v>
      </c>
      <c r="M466" s="42" t="n">
        <v>0</v>
      </c>
      <c r="N466" s="42" t="n">
        <v>0</v>
      </c>
      <c r="O466" s="22" t="str">
        <f aca="false">TEXT(A466,"ddd")</f>
        <v>Wed</v>
      </c>
    </row>
    <row r="467" customFormat="false" ht="15" hidden="false" customHeight="false" outlineLevel="0" collapsed="false">
      <c r="A467" s="37" t="n">
        <v>46162</v>
      </c>
      <c r="B467" s="37" t="n">
        <v>46161</v>
      </c>
      <c r="C467" s="34" t="n">
        <f aca="false">A467-B467</f>
        <v>1</v>
      </c>
      <c r="D467" s="22" t="s">
        <v>85</v>
      </c>
      <c r="E467" s="22" t="s">
        <v>206</v>
      </c>
      <c r="F467" s="22" t="s">
        <v>173</v>
      </c>
      <c r="G467" s="22" t="s">
        <v>156</v>
      </c>
      <c r="H467" s="22" t="s">
        <v>146</v>
      </c>
      <c r="I467" s="22" t="s">
        <v>147</v>
      </c>
      <c r="J467" s="42" t="n">
        <v>25</v>
      </c>
      <c r="K467" s="42" t="n">
        <v>1.28</v>
      </c>
      <c r="L467" s="42" t="n">
        <v>0</v>
      </c>
      <c r="M467" s="42" t="n">
        <v>0</v>
      </c>
      <c r="N467" s="42" t="n">
        <v>0</v>
      </c>
      <c r="O467" s="22" t="str">
        <f aca="false">TEXT(A467,"ddd")</f>
        <v>Wed</v>
      </c>
    </row>
    <row r="468" customFormat="false" ht="15" hidden="false" customHeight="false" outlineLevel="0" collapsed="false">
      <c r="A468" s="37" t="n">
        <v>46162</v>
      </c>
      <c r="B468" s="37" t="n">
        <v>46139</v>
      </c>
      <c r="C468" s="34" t="n">
        <f aca="false">A468-B468</f>
        <v>23</v>
      </c>
      <c r="D468" s="22" t="s">
        <v>81</v>
      </c>
      <c r="E468" s="22" t="s">
        <v>82</v>
      </c>
      <c r="F468" s="22" t="s">
        <v>151</v>
      </c>
      <c r="G468" s="22" t="s">
        <v>152</v>
      </c>
      <c r="H468" s="22" t="s">
        <v>146</v>
      </c>
      <c r="I468" s="22" t="s">
        <v>147</v>
      </c>
      <c r="J468" s="42" t="n">
        <v>8.4</v>
      </c>
      <c r="K468" s="42" t="n">
        <v>0.75</v>
      </c>
      <c r="L468" s="42" t="n">
        <v>0</v>
      </c>
      <c r="M468" s="42" t="n">
        <v>0</v>
      </c>
      <c r="N468" s="42" t="n">
        <v>0</v>
      </c>
      <c r="O468" s="22" t="str">
        <f aca="false">TEXT(A468,"ddd")</f>
        <v>Wed</v>
      </c>
    </row>
    <row r="469" customFormat="false" ht="15" hidden="false" customHeight="false" outlineLevel="0" collapsed="false">
      <c r="A469" s="37" t="n">
        <v>46162</v>
      </c>
      <c r="B469" s="37" t="n">
        <v>46161</v>
      </c>
      <c r="C469" s="34" t="n">
        <f aca="false">A469-B469</f>
        <v>1</v>
      </c>
      <c r="D469" s="22" t="s">
        <v>81</v>
      </c>
      <c r="E469" s="22" t="s">
        <v>82</v>
      </c>
      <c r="F469" s="22" t="s">
        <v>151</v>
      </c>
      <c r="G469" s="22" t="s">
        <v>247</v>
      </c>
      <c r="H469" s="22" t="s">
        <v>146</v>
      </c>
      <c r="I469" s="22" t="s">
        <v>147</v>
      </c>
      <c r="J469" s="42" t="n">
        <v>14</v>
      </c>
      <c r="K469" s="42" t="n">
        <v>0.94</v>
      </c>
      <c r="L469" s="42" t="n">
        <v>1.68</v>
      </c>
      <c r="M469" s="42" t="n">
        <v>0</v>
      </c>
      <c r="N469" s="42" t="n">
        <v>0</v>
      </c>
      <c r="O469" s="22" t="str">
        <f aca="false">TEXT(A469,"ddd")</f>
        <v>Wed</v>
      </c>
    </row>
    <row r="470" customFormat="false" ht="15" hidden="false" customHeight="false" outlineLevel="0" collapsed="false">
      <c r="A470" s="37" t="n">
        <v>46162</v>
      </c>
      <c r="B470" s="37" t="n">
        <v>46161</v>
      </c>
      <c r="C470" s="34" t="n">
        <f aca="false">A470-B470</f>
        <v>1</v>
      </c>
      <c r="D470" s="22" t="s">
        <v>81</v>
      </c>
      <c r="E470" s="22" t="s">
        <v>107</v>
      </c>
      <c r="F470" s="22" t="s">
        <v>159</v>
      </c>
      <c r="G470" s="22" t="s">
        <v>160</v>
      </c>
      <c r="H470" s="22" t="s">
        <v>146</v>
      </c>
      <c r="I470" s="22" t="s">
        <v>147</v>
      </c>
      <c r="J470" s="42" t="n">
        <v>35</v>
      </c>
      <c r="K470" s="42" t="n">
        <v>1.7</v>
      </c>
      <c r="L470" s="42" t="n">
        <v>4.2</v>
      </c>
      <c r="M470" s="42" t="n">
        <v>0</v>
      </c>
      <c r="N470" s="42" t="n">
        <v>0</v>
      </c>
      <c r="O470" s="22" t="str">
        <f aca="false">TEXT(A470,"ddd")</f>
        <v>Wed</v>
      </c>
    </row>
    <row r="471" customFormat="false" ht="15" hidden="false" customHeight="false" outlineLevel="0" collapsed="false">
      <c r="A471" s="37" t="n">
        <v>46162</v>
      </c>
      <c r="B471" s="37" t="n">
        <v>46155</v>
      </c>
      <c r="C471" s="34" t="n">
        <f aca="false">A471-B471</f>
        <v>7</v>
      </c>
      <c r="D471" s="22" t="s">
        <v>81</v>
      </c>
      <c r="E471" s="22" t="s">
        <v>143</v>
      </c>
      <c r="F471" s="22" t="s">
        <v>151</v>
      </c>
      <c r="G471" s="22" t="s">
        <v>156</v>
      </c>
      <c r="H471" s="22" t="s">
        <v>146</v>
      </c>
      <c r="I471" s="22" t="s">
        <v>147</v>
      </c>
      <c r="J471" s="42" t="n">
        <v>7.7</v>
      </c>
      <c r="K471" s="42" t="n">
        <v>0.7</v>
      </c>
      <c r="L471" s="42" t="n">
        <v>0.92</v>
      </c>
      <c r="M471" s="42" t="n">
        <v>0</v>
      </c>
      <c r="N471" s="42" t="n">
        <v>0</v>
      </c>
      <c r="O471" s="22" t="str">
        <f aca="false">TEXT(A471,"ddd")</f>
        <v>Wed</v>
      </c>
    </row>
    <row r="472" customFormat="false" ht="15" hidden="false" customHeight="false" outlineLevel="0" collapsed="false">
      <c r="A472" s="37" t="n">
        <v>46163</v>
      </c>
      <c r="B472" s="37" t="n">
        <v>46154</v>
      </c>
      <c r="C472" s="34" t="n">
        <f aca="false">A472-B472</f>
        <v>9</v>
      </c>
      <c r="D472" s="22" t="s">
        <v>81</v>
      </c>
      <c r="E472" s="22" t="s">
        <v>198</v>
      </c>
      <c r="F472" s="22" t="s">
        <v>144</v>
      </c>
      <c r="G472" s="22" t="s">
        <v>219</v>
      </c>
      <c r="H472" s="22" t="s">
        <v>146</v>
      </c>
      <c r="I472" s="22" t="s">
        <v>147</v>
      </c>
      <c r="J472" s="42" t="n">
        <v>14</v>
      </c>
      <c r="K472" s="42" t="n">
        <v>0.95</v>
      </c>
      <c r="L472" s="42" t="n">
        <v>0</v>
      </c>
      <c r="M472" s="42" t="n">
        <v>0</v>
      </c>
      <c r="N472" s="42" t="n">
        <v>0</v>
      </c>
      <c r="O472" s="22" t="str">
        <f aca="false">TEXT(A472,"ddd")</f>
        <v>Thu</v>
      </c>
    </row>
    <row r="473" customFormat="false" ht="15" hidden="false" customHeight="false" outlineLevel="0" collapsed="false">
      <c r="A473" s="37" t="n">
        <v>46163</v>
      </c>
      <c r="B473" s="37" t="n">
        <v>46155</v>
      </c>
      <c r="C473" s="34" t="n">
        <f aca="false">A473-B473</f>
        <v>8</v>
      </c>
      <c r="D473" s="22" t="s">
        <v>81</v>
      </c>
      <c r="E473" s="22" t="s">
        <v>211</v>
      </c>
      <c r="F473" s="22" t="s">
        <v>151</v>
      </c>
      <c r="G473" s="22" t="s">
        <v>304</v>
      </c>
      <c r="H473" s="22" t="s">
        <v>146</v>
      </c>
      <c r="I473" s="22" t="s">
        <v>147</v>
      </c>
      <c r="J473" s="42" t="n">
        <v>9</v>
      </c>
      <c r="K473" s="42" t="n">
        <v>0.77</v>
      </c>
      <c r="L473" s="42" t="n">
        <v>1.08</v>
      </c>
      <c r="M473" s="42" t="n">
        <v>0</v>
      </c>
      <c r="N473" s="42" t="n">
        <v>0</v>
      </c>
      <c r="O473" s="22" t="str">
        <f aca="false">TEXT(A473,"ddd")</f>
        <v>Thu</v>
      </c>
    </row>
    <row r="474" customFormat="false" ht="15" hidden="false" customHeight="false" outlineLevel="0" collapsed="false">
      <c r="A474" s="37" t="n">
        <v>46163</v>
      </c>
      <c r="B474" s="37" t="n">
        <v>46162</v>
      </c>
      <c r="C474" s="34" t="n">
        <f aca="false">A474-B474</f>
        <v>1</v>
      </c>
      <c r="D474" s="22" t="s">
        <v>89</v>
      </c>
      <c r="E474" s="22" t="s">
        <v>97</v>
      </c>
      <c r="F474" s="22" t="s">
        <v>159</v>
      </c>
      <c r="G474" s="22" t="s">
        <v>202</v>
      </c>
      <c r="H474" s="22" t="s">
        <v>146</v>
      </c>
      <c r="I474" s="22" t="s">
        <v>147</v>
      </c>
      <c r="J474" s="42" t="n">
        <v>20</v>
      </c>
      <c r="K474" s="42" t="n">
        <v>1.16</v>
      </c>
      <c r="L474" s="42" t="n">
        <v>2.4</v>
      </c>
      <c r="M474" s="42" t="n">
        <v>0</v>
      </c>
      <c r="N474" s="42" t="n">
        <v>0</v>
      </c>
      <c r="O474" s="22" t="str">
        <f aca="false">TEXT(A474,"ddd")</f>
        <v>Thu</v>
      </c>
    </row>
    <row r="475" customFormat="false" ht="15" hidden="false" customHeight="false" outlineLevel="0" collapsed="false">
      <c r="A475" s="37" t="n">
        <v>46163</v>
      </c>
      <c r="B475" s="37" t="n">
        <v>46154</v>
      </c>
      <c r="C475" s="34" t="n">
        <f aca="false">A475-B475</f>
        <v>9</v>
      </c>
      <c r="D475" s="22" t="s">
        <v>85</v>
      </c>
      <c r="E475" s="22" t="s">
        <v>305</v>
      </c>
      <c r="F475" s="22" t="s">
        <v>173</v>
      </c>
      <c r="G475" s="22" t="s">
        <v>272</v>
      </c>
      <c r="H475" s="22" t="s">
        <v>146</v>
      </c>
      <c r="I475" s="22" t="s">
        <v>147</v>
      </c>
      <c r="J475" s="42" t="n">
        <v>13</v>
      </c>
      <c r="K475" s="42" t="n">
        <v>0.88</v>
      </c>
      <c r="L475" s="42" t="n">
        <v>0</v>
      </c>
      <c r="M475" s="42" t="n">
        <v>14.35</v>
      </c>
      <c r="N475" s="42" t="n">
        <v>2.23</v>
      </c>
      <c r="O475" s="22" t="str">
        <f aca="false">TEXT(A475,"ddd")</f>
        <v>Thu</v>
      </c>
    </row>
    <row r="476" customFormat="false" ht="15" hidden="false" customHeight="false" outlineLevel="0" collapsed="false">
      <c r="A476" s="37" t="n">
        <v>46163</v>
      </c>
      <c r="B476" s="37" t="n">
        <v>46155</v>
      </c>
      <c r="C476" s="34" t="n">
        <f aca="false">A476-B476</f>
        <v>8</v>
      </c>
      <c r="D476" s="22" t="s">
        <v>81</v>
      </c>
      <c r="E476" s="22" t="s">
        <v>86</v>
      </c>
      <c r="F476" s="22" t="s">
        <v>166</v>
      </c>
      <c r="G476" s="22" t="s">
        <v>192</v>
      </c>
      <c r="H476" s="22" t="s">
        <v>146</v>
      </c>
      <c r="I476" s="22" t="s">
        <v>147</v>
      </c>
      <c r="J476" s="42" t="n">
        <v>7.2</v>
      </c>
      <c r="K476" s="42" t="n">
        <v>0.7</v>
      </c>
      <c r="L476" s="42" t="n">
        <v>0</v>
      </c>
      <c r="M476" s="42" t="n">
        <v>0</v>
      </c>
      <c r="N476" s="42" t="n">
        <v>0</v>
      </c>
      <c r="O476" s="22" t="str">
        <f aca="false">TEXT(A476,"ddd")</f>
        <v>Thu</v>
      </c>
    </row>
    <row r="477" customFormat="false" ht="15" hidden="false" customHeight="false" outlineLevel="0" collapsed="false">
      <c r="A477" s="37" t="n">
        <v>46163</v>
      </c>
      <c r="B477" s="37" t="n">
        <v>46155</v>
      </c>
      <c r="C477" s="34" t="n">
        <f aca="false">A477-B477</f>
        <v>8</v>
      </c>
      <c r="D477" s="22" t="s">
        <v>81</v>
      </c>
      <c r="E477" s="22" t="s">
        <v>306</v>
      </c>
      <c r="F477" s="22" t="s">
        <v>149</v>
      </c>
      <c r="G477" s="22" t="s">
        <v>272</v>
      </c>
      <c r="H477" s="22" t="s">
        <v>146</v>
      </c>
      <c r="I477" s="22" t="s">
        <v>147</v>
      </c>
      <c r="J477" s="42" t="n">
        <v>15</v>
      </c>
      <c r="K477" s="42" t="n">
        <v>0.95</v>
      </c>
      <c r="L477" s="42" t="n">
        <v>0</v>
      </c>
      <c r="M477" s="42" t="n">
        <v>0</v>
      </c>
      <c r="N477" s="42" t="n">
        <v>0</v>
      </c>
      <c r="O477" s="22" t="str">
        <f aca="false">TEXT(A477,"ddd")</f>
        <v>Thu</v>
      </c>
    </row>
    <row r="478" customFormat="false" ht="15" hidden="false" customHeight="false" outlineLevel="0" collapsed="false">
      <c r="A478" s="37" t="n">
        <v>46163</v>
      </c>
      <c r="B478" s="37" t="n">
        <v>46161</v>
      </c>
      <c r="C478" s="34" t="n">
        <f aca="false">A478-B478</f>
        <v>2</v>
      </c>
      <c r="D478" s="22" t="s">
        <v>89</v>
      </c>
      <c r="E478" s="22" t="s">
        <v>271</v>
      </c>
      <c r="F478" s="22" t="s">
        <v>144</v>
      </c>
      <c r="G478" s="22" t="s">
        <v>217</v>
      </c>
      <c r="H478" s="22" t="s">
        <v>146</v>
      </c>
      <c r="I478" s="22" t="s">
        <v>147</v>
      </c>
      <c r="J478" s="42" t="n">
        <v>9</v>
      </c>
      <c r="K478" s="42" t="n">
        <v>0.78</v>
      </c>
      <c r="L478" s="42" t="n">
        <v>0</v>
      </c>
      <c r="M478" s="42" t="n">
        <v>0</v>
      </c>
      <c r="N478" s="42" t="n">
        <v>0</v>
      </c>
      <c r="O478" s="22" t="str">
        <f aca="false">TEXT(A478,"ddd")</f>
        <v>Thu</v>
      </c>
    </row>
    <row r="479" customFormat="false" ht="15" hidden="false" customHeight="false" outlineLevel="0" collapsed="false">
      <c r="A479" s="37" t="n">
        <v>46163</v>
      </c>
      <c r="B479" s="37" t="n">
        <v>46162</v>
      </c>
      <c r="C479" s="34" t="n">
        <f aca="false">A479-B479</f>
        <v>1</v>
      </c>
      <c r="D479" s="22" t="s">
        <v>81</v>
      </c>
      <c r="E479" s="22" t="s">
        <v>143</v>
      </c>
      <c r="F479" s="22" t="s">
        <v>144</v>
      </c>
      <c r="G479" s="22" t="s">
        <v>202</v>
      </c>
      <c r="H479" s="22" t="s">
        <v>146</v>
      </c>
      <c r="I479" s="22" t="s">
        <v>147</v>
      </c>
      <c r="J479" s="42" t="n">
        <v>8</v>
      </c>
      <c r="K479" s="42" t="n">
        <v>0.74</v>
      </c>
      <c r="L479" s="42" t="n">
        <v>0</v>
      </c>
      <c r="M479" s="42" t="n">
        <v>0</v>
      </c>
      <c r="N479" s="42" t="n">
        <v>0</v>
      </c>
      <c r="O479" s="22" t="str">
        <f aca="false">TEXT(A479,"ddd")</f>
        <v>Thu</v>
      </c>
    </row>
    <row r="480" customFormat="false" ht="15" hidden="false" customHeight="false" outlineLevel="0" collapsed="false">
      <c r="A480" s="37" t="n">
        <v>46164</v>
      </c>
      <c r="B480" s="37" t="n">
        <v>46132</v>
      </c>
      <c r="C480" s="34" t="n">
        <f aca="false">A480-B480</f>
        <v>32</v>
      </c>
      <c r="D480" s="22" t="s">
        <v>81</v>
      </c>
      <c r="E480" s="22" t="s">
        <v>143</v>
      </c>
      <c r="F480" s="22" t="s">
        <v>144</v>
      </c>
      <c r="G480" s="22" t="s">
        <v>219</v>
      </c>
      <c r="H480" s="22" t="s">
        <v>147</v>
      </c>
      <c r="I480" s="22" t="s">
        <v>147</v>
      </c>
      <c r="J480" s="42" t="n">
        <v>10.8</v>
      </c>
      <c r="K480" s="42" t="n">
        <v>1.69</v>
      </c>
      <c r="L480" s="42" t="n">
        <v>0</v>
      </c>
      <c r="M480" s="42" t="n">
        <v>0</v>
      </c>
      <c r="N480" s="42" t="n">
        <v>0</v>
      </c>
      <c r="O480" s="22" t="str">
        <f aca="false">TEXT(A480,"ddd")</f>
        <v>Fri</v>
      </c>
    </row>
    <row r="481" customFormat="false" ht="15" hidden="false" customHeight="false" outlineLevel="0" collapsed="false">
      <c r="A481" s="37" t="n">
        <v>46164</v>
      </c>
      <c r="B481" s="37" t="n">
        <v>46134</v>
      </c>
      <c r="C481" s="34" t="n">
        <f aca="false">A481-B481</f>
        <v>30</v>
      </c>
      <c r="D481" s="22" t="s">
        <v>85</v>
      </c>
      <c r="E481" s="22" t="s">
        <v>206</v>
      </c>
      <c r="F481" s="22" t="s">
        <v>207</v>
      </c>
      <c r="G481" s="22" t="s">
        <v>219</v>
      </c>
      <c r="H481" s="22" t="s">
        <v>147</v>
      </c>
      <c r="I481" s="22" t="s">
        <v>146</v>
      </c>
      <c r="J481" s="42" t="n">
        <v>10.8</v>
      </c>
      <c r="K481" s="42" t="n">
        <v>0</v>
      </c>
      <c r="L481" s="42" t="n">
        <v>0</v>
      </c>
      <c r="M481" s="42" t="n">
        <v>0</v>
      </c>
      <c r="N481" s="42" t="n">
        <v>0</v>
      </c>
      <c r="O481" s="22" t="str">
        <f aca="false">TEXT(A481,"ddd")</f>
        <v>Fri</v>
      </c>
    </row>
    <row r="482" customFormat="false" ht="15" hidden="false" customHeight="false" outlineLevel="0" collapsed="false">
      <c r="A482" s="37" t="n">
        <v>46164</v>
      </c>
      <c r="B482" s="37" t="n">
        <v>46162</v>
      </c>
      <c r="C482" s="34" t="n">
        <f aca="false">A482-B482</f>
        <v>2</v>
      </c>
      <c r="D482" s="22" t="s">
        <v>81</v>
      </c>
      <c r="E482" s="22" t="s">
        <v>94</v>
      </c>
      <c r="F482" s="22" t="s">
        <v>159</v>
      </c>
      <c r="G482" s="22" t="s">
        <v>219</v>
      </c>
      <c r="H482" s="22" t="s">
        <v>147</v>
      </c>
      <c r="I482" s="22" t="s">
        <v>146</v>
      </c>
      <c r="J482" s="42" t="n">
        <v>13.5</v>
      </c>
      <c r="K482" s="42" t="n">
        <v>0</v>
      </c>
      <c r="L482" s="42" t="n">
        <v>0</v>
      </c>
      <c r="M482" s="42" t="n">
        <v>0</v>
      </c>
      <c r="N482" s="42" t="n">
        <v>0</v>
      </c>
      <c r="O482" s="22" t="str">
        <f aca="false">TEXT(A482,"ddd")</f>
        <v>Fri</v>
      </c>
    </row>
    <row r="483" customFormat="false" ht="15" hidden="false" customHeight="false" outlineLevel="0" collapsed="false">
      <c r="A483" s="37" t="n">
        <v>46164</v>
      </c>
      <c r="B483" s="37" t="n">
        <v>46161</v>
      </c>
      <c r="C483" s="34" t="n">
        <f aca="false">A483-B483</f>
        <v>3</v>
      </c>
      <c r="D483" s="22" t="s">
        <v>81</v>
      </c>
      <c r="E483" s="22" t="s">
        <v>143</v>
      </c>
      <c r="F483" s="22" t="s">
        <v>159</v>
      </c>
      <c r="G483" s="22" t="s">
        <v>152</v>
      </c>
      <c r="H483" s="22" t="s">
        <v>146</v>
      </c>
      <c r="I483" s="22" t="s">
        <v>147</v>
      </c>
      <c r="J483" s="42" t="n">
        <v>10</v>
      </c>
      <c r="K483" s="42" t="n">
        <v>0.82</v>
      </c>
      <c r="L483" s="42" t="n">
        <v>1.2</v>
      </c>
      <c r="M483" s="42" t="n">
        <v>12.29</v>
      </c>
      <c r="N483" s="42" t="n">
        <v>4.31</v>
      </c>
      <c r="O483" s="22" t="str">
        <f aca="false">TEXT(A483,"ddd")</f>
        <v>Fri</v>
      </c>
    </row>
    <row r="484" customFormat="false" ht="15" hidden="false" customHeight="false" outlineLevel="0" collapsed="false">
      <c r="A484" s="37" t="n">
        <v>46164</v>
      </c>
      <c r="B484" s="37" t="n">
        <v>46163</v>
      </c>
      <c r="C484" s="34" t="n">
        <f aca="false">A484-B484</f>
        <v>1</v>
      </c>
      <c r="D484" s="22" t="s">
        <v>89</v>
      </c>
      <c r="E484" s="22" t="s">
        <v>108</v>
      </c>
      <c r="F484" s="22" t="s">
        <v>144</v>
      </c>
      <c r="G484" s="22" t="s">
        <v>145</v>
      </c>
      <c r="H484" s="22" t="s">
        <v>146</v>
      </c>
      <c r="I484" s="22" t="s">
        <v>147</v>
      </c>
      <c r="J484" s="42" t="n">
        <v>12</v>
      </c>
      <c r="K484" s="42" t="n">
        <v>0.89</v>
      </c>
      <c r="L484" s="42" t="n">
        <v>0</v>
      </c>
      <c r="M484" s="42" t="n">
        <v>0</v>
      </c>
      <c r="N484" s="42" t="n">
        <v>0</v>
      </c>
      <c r="O484" s="22" t="str">
        <f aca="false">TEXT(A484,"ddd")</f>
        <v>Fri</v>
      </c>
    </row>
    <row r="485" customFormat="false" ht="15" hidden="false" customHeight="false" outlineLevel="0" collapsed="false">
      <c r="A485" s="37" t="n">
        <v>46164</v>
      </c>
      <c r="B485" s="37" t="n">
        <v>46161</v>
      </c>
      <c r="C485" s="34" t="n">
        <f aca="false">A485-B485</f>
        <v>3</v>
      </c>
      <c r="D485" s="22" t="s">
        <v>81</v>
      </c>
      <c r="E485" s="22" t="s">
        <v>143</v>
      </c>
      <c r="F485" s="22" t="s">
        <v>149</v>
      </c>
      <c r="G485" s="22" t="s">
        <v>172</v>
      </c>
      <c r="H485" s="22" t="s">
        <v>146</v>
      </c>
      <c r="I485" s="22" t="s">
        <v>147</v>
      </c>
      <c r="J485" s="42" t="n">
        <v>12</v>
      </c>
      <c r="K485" s="42" t="n">
        <v>0.87</v>
      </c>
      <c r="L485" s="42" t="n">
        <v>1.44</v>
      </c>
      <c r="M485" s="42" t="n">
        <v>0</v>
      </c>
      <c r="N485" s="42" t="n">
        <v>0</v>
      </c>
      <c r="O485" s="22" t="str">
        <f aca="false">TEXT(A485,"ddd")</f>
        <v>Fri</v>
      </c>
    </row>
    <row r="486" customFormat="false" ht="15" hidden="false" customHeight="false" outlineLevel="0" collapsed="false">
      <c r="A486" s="37" t="n">
        <v>46164</v>
      </c>
      <c r="B486" s="37" t="n">
        <v>46162</v>
      </c>
      <c r="C486" s="34" t="n">
        <f aca="false">A486-B486</f>
        <v>2</v>
      </c>
      <c r="D486" s="22" t="s">
        <v>81</v>
      </c>
      <c r="E486" s="22" t="s">
        <v>178</v>
      </c>
      <c r="F486" s="22" t="s">
        <v>144</v>
      </c>
      <c r="G486" s="22" t="s">
        <v>175</v>
      </c>
      <c r="H486" s="22" t="s">
        <v>146</v>
      </c>
      <c r="I486" s="22" t="s">
        <v>147</v>
      </c>
      <c r="J486" s="42" t="n">
        <v>10</v>
      </c>
      <c r="K486" s="42" t="n">
        <v>0.81</v>
      </c>
      <c r="L486" s="42" t="n">
        <v>0</v>
      </c>
      <c r="M486" s="42" t="n">
        <v>0</v>
      </c>
      <c r="N486" s="42" t="n">
        <v>0</v>
      </c>
      <c r="O486" s="22" t="str">
        <f aca="false">TEXT(A486,"ddd")</f>
        <v>Fri</v>
      </c>
    </row>
    <row r="487" customFormat="false" ht="15" hidden="false" customHeight="false" outlineLevel="0" collapsed="false">
      <c r="A487" s="37" t="n">
        <v>46164</v>
      </c>
      <c r="B487" s="37" t="n">
        <v>46156</v>
      </c>
      <c r="C487" s="34" t="n">
        <f aca="false">A487-B487</f>
        <v>8</v>
      </c>
      <c r="D487" s="22" t="s">
        <v>81</v>
      </c>
      <c r="E487" s="22" t="s">
        <v>307</v>
      </c>
      <c r="F487" s="22" t="s">
        <v>149</v>
      </c>
      <c r="G487" s="22" t="s">
        <v>190</v>
      </c>
      <c r="H487" s="22" t="s">
        <v>146</v>
      </c>
      <c r="I487" s="22" t="s">
        <v>147</v>
      </c>
      <c r="J487" s="42" t="n">
        <v>11</v>
      </c>
      <c r="K487" s="42" t="n">
        <v>0.84</v>
      </c>
      <c r="L487" s="42" t="n">
        <v>0</v>
      </c>
      <c r="M487" s="42" t="n">
        <v>0</v>
      </c>
      <c r="N487" s="42" t="n">
        <v>0</v>
      </c>
      <c r="O487" s="22" t="str">
        <f aca="false">TEXT(A487,"ddd")</f>
        <v>Fri</v>
      </c>
    </row>
    <row r="488" customFormat="false" ht="15" hidden="false" customHeight="false" outlineLevel="0" collapsed="false">
      <c r="A488" s="37" t="n">
        <v>46165</v>
      </c>
      <c r="B488" s="37" t="n">
        <v>46164</v>
      </c>
      <c r="C488" s="34" t="n">
        <f aca="false">A488-B488</f>
        <v>1</v>
      </c>
      <c r="D488" s="22" t="s">
        <v>81</v>
      </c>
      <c r="E488" s="22" t="s">
        <v>143</v>
      </c>
      <c r="F488" s="22" t="s">
        <v>159</v>
      </c>
      <c r="G488" s="22" t="s">
        <v>171</v>
      </c>
      <c r="H488" s="22" t="s">
        <v>146</v>
      </c>
      <c r="I488" s="22" t="s">
        <v>147</v>
      </c>
      <c r="J488" s="42" t="n">
        <v>11</v>
      </c>
      <c r="K488" s="42" t="n">
        <v>0.81</v>
      </c>
      <c r="L488" s="42" t="n">
        <v>0</v>
      </c>
      <c r="M488" s="42" t="n">
        <v>0</v>
      </c>
      <c r="N488" s="42" t="n">
        <v>0</v>
      </c>
      <c r="O488" s="22" t="str">
        <f aca="false">TEXT(A488,"ddd")</f>
        <v>Sat</v>
      </c>
    </row>
    <row r="489" customFormat="false" ht="15" hidden="false" customHeight="false" outlineLevel="0" collapsed="false">
      <c r="A489" s="37" t="n">
        <v>46165</v>
      </c>
      <c r="B489" s="37" t="n">
        <v>46164</v>
      </c>
      <c r="C489" s="34" t="n">
        <f aca="false">A489-B489</f>
        <v>1</v>
      </c>
      <c r="D489" s="22" t="s">
        <v>81</v>
      </c>
      <c r="E489" s="22" t="s">
        <v>262</v>
      </c>
      <c r="F489" s="22" t="s">
        <v>149</v>
      </c>
      <c r="G489" s="22" t="s">
        <v>154</v>
      </c>
      <c r="H489" s="22" t="s">
        <v>146</v>
      </c>
      <c r="I489" s="22" t="s">
        <v>147</v>
      </c>
      <c r="J489" s="42" t="n">
        <v>11</v>
      </c>
      <c r="K489" s="42" t="n">
        <v>0.84</v>
      </c>
      <c r="L489" s="42" t="n">
        <v>0</v>
      </c>
      <c r="M489" s="42" t="n">
        <v>0</v>
      </c>
      <c r="N489" s="42" t="n">
        <v>0</v>
      </c>
      <c r="O489" s="22" t="str">
        <f aca="false">TEXT(A489,"ddd")</f>
        <v>Sat</v>
      </c>
    </row>
    <row r="490" customFormat="false" ht="15" hidden="false" customHeight="false" outlineLevel="0" collapsed="false">
      <c r="A490" s="37" t="n">
        <v>46165</v>
      </c>
      <c r="B490" s="37" t="n">
        <v>46164</v>
      </c>
      <c r="C490" s="34" t="n">
        <f aca="false">A490-B490</f>
        <v>1</v>
      </c>
      <c r="D490" s="22" t="s">
        <v>81</v>
      </c>
      <c r="E490" s="22" t="s">
        <v>90</v>
      </c>
      <c r="F490" s="22" t="s">
        <v>143</v>
      </c>
      <c r="G490" s="22" t="s">
        <v>160</v>
      </c>
      <c r="H490" s="22" t="s">
        <v>146</v>
      </c>
      <c r="I490" s="22" t="s">
        <v>147</v>
      </c>
      <c r="J490" s="42" t="n">
        <v>15</v>
      </c>
      <c r="K490" s="42" t="n">
        <v>0.99</v>
      </c>
      <c r="L490" s="42" t="n">
        <v>1.8</v>
      </c>
      <c r="M490" s="42" t="n">
        <v>0</v>
      </c>
      <c r="N490" s="42" t="n">
        <v>0</v>
      </c>
      <c r="O490" s="22" t="str">
        <f aca="false">TEXT(A490,"ddd")</f>
        <v>Sat</v>
      </c>
    </row>
    <row r="491" customFormat="false" ht="15" hidden="false" customHeight="false" outlineLevel="0" collapsed="false">
      <c r="A491" s="37" t="n">
        <v>46165</v>
      </c>
      <c r="B491" s="37" t="n">
        <v>46165</v>
      </c>
      <c r="C491" s="34" t="n">
        <f aca="false">A491-B491</f>
        <v>0</v>
      </c>
      <c r="D491" s="22" t="s">
        <v>81</v>
      </c>
      <c r="E491" s="22" t="s">
        <v>82</v>
      </c>
      <c r="F491" s="22" t="s">
        <v>144</v>
      </c>
      <c r="G491" s="22" t="s">
        <v>152</v>
      </c>
      <c r="H491" s="22" t="s">
        <v>146</v>
      </c>
      <c r="I491" s="22" t="s">
        <v>147</v>
      </c>
      <c r="J491" s="42" t="n">
        <v>11</v>
      </c>
      <c r="K491" s="42" t="n">
        <v>0.86</v>
      </c>
      <c r="L491" s="42" t="n">
        <v>1.32</v>
      </c>
      <c r="M491" s="42" t="n">
        <v>0</v>
      </c>
      <c r="N491" s="42" t="n">
        <v>0</v>
      </c>
      <c r="O491" s="22" t="str">
        <f aca="false">TEXT(A491,"ddd")</f>
        <v>Sat</v>
      </c>
    </row>
    <row r="492" customFormat="false" ht="15" hidden="false" customHeight="false" outlineLevel="0" collapsed="false">
      <c r="A492" s="37" t="n">
        <v>46165</v>
      </c>
      <c r="B492" s="37" t="n">
        <v>46164</v>
      </c>
      <c r="C492" s="34" t="n">
        <f aca="false">A492-B492</f>
        <v>1</v>
      </c>
      <c r="D492" s="22" t="s">
        <v>81</v>
      </c>
      <c r="E492" s="22" t="s">
        <v>82</v>
      </c>
      <c r="F492" s="22" t="s">
        <v>149</v>
      </c>
      <c r="G492" s="22" t="s">
        <v>162</v>
      </c>
      <c r="H492" s="22" t="s">
        <v>146</v>
      </c>
      <c r="I492" s="22" t="s">
        <v>147</v>
      </c>
      <c r="J492" s="42" t="n">
        <v>10.5</v>
      </c>
      <c r="K492" s="42" t="n">
        <v>0.81</v>
      </c>
      <c r="L492" s="42" t="n">
        <v>1.26</v>
      </c>
      <c r="M492" s="42" t="n">
        <v>0</v>
      </c>
      <c r="N492" s="42" t="n">
        <v>0</v>
      </c>
      <c r="O492" s="22" t="str">
        <f aca="false">TEXT(A492,"ddd")</f>
        <v>Sat</v>
      </c>
    </row>
    <row r="493" customFormat="false" ht="15" hidden="false" customHeight="false" outlineLevel="0" collapsed="false">
      <c r="A493" s="37" t="n">
        <v>46166</v>
      </c>
      <c r="B493" s="37" t="n">
        <v>46163</v>
      </c>
      <c r="C493" s="34" t="n">
        <f aca="false">A493-B493</f>
        <v>3</v>
      </c>
      <c r="D493" s="22" t="s">
        <v>81</v>
      </c>
      <c r="E493" s="22" t="s">
        <v>107</v>
      </c>
      <c r="F493" s="22" t="s">
        <v>144</v>
      </c>
      <c r="G493" s="22" t="s">
        <v>195</v>
      </c>
      <c r="H493" s="22" t="s">
        <v>146</v>
      </c>
      <c r="I493" s="22" t="s">
        <v>147</v>
      </c>
      <c r="J493" s="42" t="n">
        <v>15</v>
      </c>
      <c r="K493" s="42" t="n">
        <v>0.99</v>
      </c>
      <c r="L493" s="42" t="n">
        <v>0</v>
      </c>
      <c r="M493" s="42" t="n">
        <v>0</v>
      </c>
      <c r="N493" s="42" t="n">
        <v>0</v>
      </c>
      <c r="O493" s="22" t="str">
        <f aca="false">TEXT(A493,"ddd")</f>
        <v>Sun</v>
      </c>
    </row>
    <row r="494" customFormat="false" ht="15" hidden="false" customHeight="false" outlineLevel="0" collapsed="false">
      <c r="A494" s="37" t="n">
        <v>46166</v>
      </c>
      <c r="B494" s="37" t="n">
        <v>46161</v>
      </c>
      <c r="C494" s="34" t="n">
        <f aca="false">A494-B494</f>
        <v>5</v>
      </c>
      <c r="D494" s="22" t="s">
        <v>81</v>
      </c>
      <c r="E494" s="22" t="s">
        <v>143</v>
      </c>
      <c r="F494" s="22" t="s">
        <v>149</v>
      </c>
      <c r="G494" s="22" t="s">
        <v>162</v>
      </c>
      <c r="H494" s="22" t="s">
        <v>146</v>
      </c>
      <c r="I494" s="22" t="s">
        <v>147</v>
      </c>
      <c r="J494" s="42" t="n">
        <v>20</v>
      </c>
      <c r="K494" s="42" t="n">
        <v>1.14</v>
      </c>
      <c r="L494" s="42" t="n">
        <v>0</v>
      </c>
      <c r="M494" s="42" t="n">
        <v>0</v>
      </c>
      <c r="N494" s="42" t="n">
        <v>0</v>
      </c>
      <c r="O494" s="22" t="str">
        <f aca="false">TEXT(A494,"ddd")</f>
        <v>Sun</v>
      </c>
    </row>
    <row r="495" customFormat="false" ht="15" hidden="false" customHeight="false" outlineLevel="0" collapsed="false">
      <c r="A495" s="37" t="n">
        <v>46166</v>
      </c>
      <c r="B495" s="37" t="n">
        <v>46156</v>
      </c>
      <c r="C495" s="34" t="n">
        <f aca="false">A495-B495</f>
        <v>10</v>
      </c>
      <c r="D495" s="22" t="s">
        <v>81</v>
      </c>
      <c r="E495" s="22" t="s">
        <v>100</v>
      </c>
      <c r="F495" s="22" t="s">
        <v>149</v>
      </c>
      <c r="G495" s="22" t="s">
        <v>152</v>
      </c>
      <c r="H495" s="22" t="s">
        <v>146</v>
      </c>
      <c r="I495" s="22" t="s">
        <v>147</v>
      </c>
      <c r="J495" s="42" t="n">
        <v>9</v>
      </c>
      <c r="K495" s="42" t="n">
        <v>0.78</v>
      </c>
      <c r="L495" s="42" t="n">
        <v>1.08</v>
      </c>
      <c r="M495" s="42" t="n">
        <v>0</v>
      </c>
      <c r="N495" s="42" t="n">
        <v>0</v>
      </c>
      <c r="O495" s="22" t="str">
        <f aca="false">TEXT(A495,"ddd")</f>
        <v>Sun</v>
      </c>
    </row>
    <row r="496" customFormat="false" ht="15" hidden="false" customHeight="false" outlineLevel="0" collapsed="false">
      <c r="A496" s="37" t="n">
        <v>46166</v>
      </c>
      <c r="B496" s="37" t="n">
        <v>46158</v>
      </c>
      <c r="C496" s="34" t="n">
        <f aca="false">A496-B496</f>
        <v>8</v>
      </c>
      <c r="D496" s="22" t="s">
        <v>85</v>
      </c>
      <c r="E496" s="22" t="s">
        <v>308</v>
      </c>
      <c r="F496" s="22" t="s">
        <v>207</v>
      </c>
      <c r="G496" s="22" t="s">
        <v>162</v>
      </c>
      <c r="H496" s="22" t="s">
        <v>146</v>
      </c>
      <c r="I496" s="22" t="s">
        <v>147</v>
      </c>
      <c r="J496" s="42" t="n">
        <v>10</v>
      </c>
      <c r="K496" s="42" t="n">
        <v>0.78</v>
      </c>
      <c r="L496" s="42" t="n">
        <v>0</v>
      </c>
      <c r="M496" s="42" t="n">
        <v>0</v>
      </c>
      <c r="N496" s="42" t="n">
        <v>0</v>
      </c>
      <c r="O496" s="22" t="str">
        <f aca="false">TEXT(A496,"ddd")</f>
        <v>Sun</v>
      </c>
    </row>
    <row r="497" customFormat="false" ht="15" hidden="false" customHeight="false" outlineLevel="0" collapsed="false">
      <c r="A497" s="37" t="n">
        <v>46167</v>
      </c>
      <c r="B497" s="37" t="n">
        <v>46164</v>
      </c>
      <c r="C497" s="34" t="n">
        <f aca="false">A497-B497</f>
        <v>3</v>
      </c>
      <c r="D497" s="22" t="s">
        <v>81</v>
      </c>
      <c r="E497" s="22" t="s">
        <v>82</v>
      </c>
      <c r="F497" s="22" t="s">
        <v>151</v>
      </c>
      <c r="G497" s="22" t="s">
        <v>202</v>
      </c>
      <c r="H497" s="22" t="s">
        <v>146</v>
      </c>
      <c r="I497" s="22" t="s">
        <v>147</v>
      </c>
      <c r="J497" s="42" t="n">
        <v>6</v>
      </c>
      <c r="K497" s="42" t="n">
        <v>0.66</v>
      </c>
      <c r="L497" s="42" t="n">
        <v>0.72</v>
      </c>
      <c r="M497" s="42" t="n">
        <v>0</v>
      </c>
      <c r="N497" s="42" t="n">
        <v>0</v>
      </c>
      <c r="O497" s="22" t="str">
        <f aca="false">TEXT(A497,"ddd")</f>
        <v>Mon</v>
      </c>
    </row>
    <row r="498" customFormat="false" ht="15" hidden="false" customHeight="false" outlineLevel="0" collapsed="false">
      <c r="A498" s="37" t="n">
        <v>46167</v>
      </c>
      <c r="B498" s="37" t="n">
        <v>46162</v>
      </c>
      <c r="C498" s="34" t="n">
        <f aca="false">A498-B498</f>
        <v>5</v>
      </c>
      <c r="D498" s="22" t="s">
        <v>81</v>
      </c>
      <c r="E498" s="22" t="s">
        <v>143</v>
      </c>
      <c r="F498" s="22" t="s">
        <v>144</v>
      </c>
      <c r="G498" s="22" t="s">
        <v>215</v>
      </c>
      <c r="H498" s="22" t="s">
        <v>146</v>
      </c>
      <c r="I498" s="22" t="s">
        <v>147</v>
      </c>
      <c r="J498" s="42" t="n">
        <v>11</v>
      </c>
      <c r="K498" s="42" t="n">
        <v>0.85</v>
      </c>
      <c r="L498" s="42" t="n">
        <v>1.32</v>
      </c>
      <c r="M498" s="42" t="n">
        <v>13.51</v>
      </c>
      <c r="N498" s="42" t="n">
        <v>4.68</v>
      </c>
      <c r="O498" s="22" t="str">
        <f aca="false">TEXT(A498,"ddd")</f>
        <v>Mon</v>
      </c>
    </row>
    <row r="499" customFormat="false" ht="15" hidden="false" customHeight="false" outlineLevel="0" collapsed="false">
      <c r="A499" s="37" t="n">
        <v>46167</v>
      </c>
      <c r="B499" s="37" t="n">
        <v>46154</v>
      </c>
      <c r="C499" s="34" t="n">
        <f aca="false">A499-B499</f>
        <v>13</v>
      </c>
      <c r="D499" s="22" t="s">
        <v>85</v>
      </c>
      <c r="E499" s="22" t="s">
        <v>82</v>
      </c>
      <c r="F499" s="22" t="s">
        <v>159</v>
      </c>
      <c r="G499" s="22" t="s">
        <v>162</v>
      </c>
      <c r="H499" s="22" t="s">
        <v>146</v>
      </c>
      <c r="I499" s="22" t="s">
        <v>147</v>
      </c>
      <c r="J499" s="42" t="n">
        <v>15</v>
      </c>
      <c r="K499" s="42" t="n">
        <v>0.97</v>
      </c>
      <c r="L499" s="42" t="n">
        <v>0</v>
      </c>
      <c r="M499" s="42" t="n">
        <v>17.11</v>
      </c>
      <c r="N499" s="42" t="n">
        <v>3.08</v>
      </c>
      <c r="O499" s="22" t="str">
        <f aca="false">TEXT(A499,"ddd")</f>
        <v>Mon</v>
      </c>
    </row>
    <row r="500" customFormat="false" ht="15" hidden="false" customHeight="false" outlineLevel="0" collapsed="false">
      <c r="A500" s="37" t="n">
        <v>46167</v>
      </c>
      <c r="B500" s="37" t="n">
        <v>46146</v>
      </c>
      <c r="C500" s="34" t="n">
        <f aca="false">A500-B500</f>
        <v>21</v>
      </c>
      <c r="D500" s="22" t="s">
        <v>81</v>
      </c>
      <c r="E500" s="22" t="s">
        <v>106</v>
      </c>
      <c r="F500" s="22" t="s">
        <v>151</v>
      </c>
      <c r="G500" s="22" t="s">
        <v>309</v>
      </c>
      <c r="H500" s="22" t="s">
        <v>147</v>
      </c>
      <c r="I500" s="22" t="s">
        <v>147</v>
      </c>
      <c r="J500" s="42" t="n">
        <v>13.5</v>
      </c>
      <c r="K500" s="42" t="n">
        <v>1.24</v>
      </c>
      <c r="L500" s="42" t="n">
        <v>1.62</v>
      </c>
      <c r="M500" s="42" t="n">
        <v>25.72</v>
      </c>
      <c r="N500" s="42" t="n">
        <v>6.08</v>
      </c>
      <c r="O500" s="22" t="str">
        <f aca="false">TEXT(A500,"ddd")</f>
        <v>Mon</v>
      </c>
    </row>
    <row r="501" customFormat="false" ht="15" hidden="false" customHeight="false" outlineLevel="0" collapsed="false">
      <c r="A501" s="37" t="n">
        <v>46167</v>
      </c>
      <c r="B501" s="37" t="n">
        <v>46158</v>
      </c>
      <c r="C501" s="34" t="n">
        <f aca="false">A501-B501</f>
        <v>9</v>
      </c>
      <c r="D501" s="22" t="s">
        <v>81</v>
      </c>
      <c r="E501" s="22" t="s">
        <v>310</v>
      </c>
      <c r="F501" s="22" t="s">
        <v>144</v>
      </c>
      <c r="G501" s="22" t="s">
        <v>309</v>
      </c>
      <c r="H501" s="22" t="s">
        <v>147</v>
      </c>
      <c r="I501" s="22" t="s">
        <v>146</v>
      </c>
      <c r="J501" s="42" t="n">
        <v>9</v>
      </c>
      <c r="K501" s="42" t="n">
        <v>0</v>
      </c>
      <c r="L501" s="42" t="n">
        <v>0</v>
      </c>
      <c r="M501" s="42" t="n">
        <v>0</v>
      </c>
      <c r="N501" s="42" t="n">
        <v>0</v>
      </c>
      <c r="O501" s="22" t="str">
        <f aca="false">TEXT(A501,"ddd")</f>
        <v>Mon</v>
      </c>
    </row>
    <row r="502" customFormat="false" ht="15" hidden="false" customHeight="false" outlineLevel="0" collapsed="false">
      <c r="A502" s="37" t="n">
        <v>46168</v>
      </c>
      <c r="B502" s="37" t="n">
        <v>46158</v>
      </c>
      <c r="C502" s="34" t="n">
        <f aca="false">A502-B502</f>
        <v>10</v>
      </c>
      <c r="D502" s="22" t="s">
        <v>81</v>
      </c>
      <c r="E502" s="22" t="s">
        <v>82</v>
      </c>
      <c r="F502" s="22" t="s">
        <v>149</v>
      </c>
      <c r="G502" s="22" t="s">
        <v>167</v>
      </c>
      <c r="H502" s="22" t="s">
        <v>146</v>
      </c>
      <c r="I502" s="22" t="s">
        <v>147</v>
      </c>
      <c r="J502" s="42" t="n">
        <v>10</v>
      </c>
      <c r="K502" s="42" t="n">
        <v>0.8</v>
      </c>
      <c r="L502" s="42" t="n">
        <v>1.2</v>
      </c>
      <c r="M502" s="42" t="n">
        <v>0</v>
      </c>
      <c r="N502" s="42" t="n">
        <v>0</v>
      </c>
      <c r="O502" s="22" t="str">
        <f aca="false">TEXT(A502,"ddd")</f>
        <v>Tue</v>
      </c>
    </row>
    <row r="503" customFormat="false" ht="15" hidden="false" customHeight="false" outlineLevel="0" collapsed="false">
      <c r="A503" s="37" t="n">
        <v>46168</v>
      </c>
      <c r="B503" s="37" t="n">
        <v>46154</v>
      </c>
      <c r="C503" s="34" t="n">
        <f aca="false">A503-B503</f>
        <v>14</v>
      </c>
      <c r="D503" s="22" t="s">
        <v>81</v>
      </c>
      <c r="E503" s="22" t="s">
        <v>186</v>
      </c>
      <c r="F503" s="22" t="s">
        <v>144</v>
      </c>
      <c r="G503" s="22" t="s">
        <v>226</v>
      </c>
      <c r="H503" s="22" t="s">
        <v>146</v>
      </c>
      <c r="I503" s="22" t="s">
        <v>147</v>
      </c>
      <c r="J503" s="42" t="n">
        <v>12.5</v>
      </c>
      <c r="K503" s="42" t="n">
        <v>0.9</v>
      </c>
      <c r="L503" s="42" t="n">
        <v>1.5</v>
      </c>
      <c r="M503" s="42" t="n">
        <v>14.99</v>
      </c>
      <c r="N503" s="42" t="n">
        <v>4.89</v>
      </c>
      <c r="O503" s="22" t="str">
        <f aca="false">TEXT(A503,"ddd")</f>
        <v>Tue</v>
      </c>
    </row>
    <row r="504" customFormat="false" ht="15" hidden="false" customHeight="false" outlineLevel="0" collapsed="false">
      <c r="A504" s="37" t="n">
        <v>46169</v>
      </c>
      <c r="B504" s="37" t="n">
        <v>46154</v>
      </c>
      <c r="C504" s="34" t="n">
        <f aca="false">A504-B504</f>
        <v>15</v>
      </c>
      <c r="D504" s="22" t="s">
        <v>85</v>
      </c>
      <c r="E504" s="22" t="s">
        <v>143</v>
      </c>
      <c r="F504" s="22" t="s">
        <v>207</v>
      </c>
      <c r="G504" s="22" t="s">
        <v>145</v>
      </c>
      <c r="H504" s="22" t="s">
        <v>146</v>
      </c>
      <c r="I504" s="22" t="s">
        <v>147</v>
      </c>
      <c r="J504" s="42" t="n">
        <v>16</v>
      </c>
      <c r="K504" s="42" t="n">
        <v>1.03</v>
      </c>
      <c r="L504" s="42" t="n">
        <v>1.92</v>
      </c>
      <c r="M504" s="42" t="n">
        <v>0</v>
      </c>
      <c r="N504" s="42" t="n">
        <v>0</v>
      </c>
      <c r="O504" s="22" t="str">
        <f aca="false">TEXT(A504,"ddd")</f>
        <v>Wed</v>
      </c>
    </row>
    <row r="505" customFormat="false" ht="15" hidden="false" customHeight="false" outlineLevel="0" collapsed="false">
      <c r="A505" s="37" t="n">
        <v>46170</v>
      </c>
      <c r="B505" s="37" t="n">
        <v>46167</v>
      </c>
      <c r="C505" s="34" t="n">
        <f aca="false">A505-B505</f>
        <v>3</v>
      </c>
      <c r="D505" s="22" t="s">
        <v>85</v>
      </c>
      <c r="E505" s="22" t="s">
        <v>143</v>
      </c>
      <c r="F505" s="22" t="s">
        <v>183</v>
      </c>
      <c r="G505" s="22" t="s">
        <v>175</v>
      </c>
      <c r="H505" s="22" t="s">
        <v>146</v>
      </c>
      <c r="I505" s="22" t="s">
        <v>147</v>
      </c>
      <c r="J505" s="42" t="n">
        <v>15</v>
      </c>
      <c r="K505" s="42" t="n">
        <v>0.99</v>
      </c>
      <c r="L505" s="42" t="n">
        <v>0</v>
      </c>
      <c r="M505" s="42" t="n">
        <v>0</v>
      </c>
      <c r="N505" s="42" t="n">
        <v>0</v>
      </c>
      <c r="O505" s="22" t="str">
        <f aca="false">TEXT(A505,"ddd")</f>
        <v>Thu</v>
      </c>
    </row>
    <row r="506" customFormat="false" ht="15" hidden="false" customHeight="false" outlineLevel="0" collapsed="false">
      <c r="A506" s="37" t="n">
        <v>46170</v>
      </c>
      <c r="B506" s="37" t="n">
        <v>46164</v>
      </c>
      <c r="C506" s="34" t="n">
        <f aca="false">A506-B506</f>
        <v>6</v>
      </c>
      <c r="D506" s="22" t="s">
        <v>85</v>
      </c>
      <c r="E506" s="22" t="s">
        <v>143</v>
      </c>
      <c r="F506" s="22" t="s">
        <v>207</v>
      </c>
      <c r="G506" s="22" t="s">
        <v>272</v>
      </c>
      <c r="H506" s="22" t="s">
        <v>146</v>
      </c>
      <c r="I506" s="22" t="s">
        <v>147</v>
      </c>
      <c r="J506" s="42" t="n">
        <v>12</v>
      </c>
      <c r="K506" s="42" t="n">
        <v>0.85</v>
      </c>
      <c r="L506" s="42" t="n">
        <v>1.44</v>
      </c>
      <c r="M506" s="42" t="n">
        <v>0</v>
      </c>
      <c r="N506" s="42" t="n">
        <v>0</v>
      </c>
      <c r="O506" s="22" t="str">
        <f aca="false">TEXT(A506,"ddd")</f>
        <v>Thu</v>
      </c>
    </row>
    <row r="507" customFormat="false" ht="15" hidden="false" customHeight="false" outlineLevel="0" collapsed="false">
      <c r="A507" s="37" t="n">
        <v>46170</v>
      </c>
      <c r="B507" s="37" t="n">
        <v>46132</v>
      </c>
      <c r="C507" s="34" t="n">
        <f aca="false">A507-B507</f>
        <v>38</v>
      </c>
      <c r="D507" s="22" t="s">
        <v>81</v>
      </c>
      <c r="E507" s="22" t="s">
        <v>198</v>
      </c>
      <c r="F507" s="22" t="s">
        <v>159</v>
      </c>
      <c r="G507" s="22" t="s">
        <v>202</v>
      </c>
      <c r="H507" s="22" t="s">
        <v>146</v>
      </c>
      <c r="I507" s="22" t="s">
        <v>147</v>
      </c>
      <c r="J507" s="42" t="n">
        <v>15</v>
      </c>
      <c r="K507" s="42" t="n">
        <v>0.98</v>
      </c>
      <c r="L507" s="42" t="n">
        <v>1.8</v>
      </c>
      <c r="M507" s="42" t="n">
        <v>0</v>
      </c>
      <c r="N507" s="42" t="n">
        <v>0</v>
      </c>
      <c r="O507" s="22" t="str">
        <f aca="false">TEXT(A507,"ddd")</f>
        <v>Thu</v>
      </c>
    </row>
    <row r="508" customFormat="false" ht="15" hidden="false" customHeight="false" outlineLevel="0" collapsed="false">
      <c r="A508" s="37" t="n">
        <v>46170</v>
      </c>
      <c r="B508" s="37" t="n">
        <v>46142</v>
      </c>
      <c r="C508" s="34" t="n">
        <f aca="false">A508-B508</f>
        <v>28</v>
      </c>
      <c r="D508" s="22" t="s">
        <v>81</v>
      </c>
      <c r="E508" s="22" t="s">
        <v>311</v>
      </c>
      <c r="F508" s="22" t="s">
        <v>149</v>
      </c>
      <c r="G508" s="22" t="s">
        <v>175</v>
      </c>
      <c r="H508" s="22" t="s">
        <v>146</v>
      </c>
      <c r="I508" s="22" t="s">
        <v>147</v>
      </c>
      <c r="J508" s="42" t="n">
        <v>9</v>
      </c>
      <c r="K508" s="42" t="n">
        <v>0.77</v>
      </c>
      <c r="L508" s="42" t="n">
        <v>1.08</v>
      </c>
      <c r="M508" s="42" t="n">
        <v>0</v>
      </c>
      <c r="N508" s="42" t="n">
        <v>0</v>
      </c>
      <c r="O508" s="22" t="str">
        <f aca="false">TEXT(A508,"ddd")</f>
        <v>Thu</v>
      </c>
    </row>
    <row r="509" customFormat="false" ht="15" hidden="false" customHeight="false" outlineLevel="0" collapsed="false">
      <c r="A509" s="37" t="n">
        <v>46171</v>
      </c>
      <c r="B509" s="37" t="n">
        <v>46165</v>
      </c>
      <c r="C509" s="34" t="n">
        <f aca="false">A509-B509</f>
        <v>6</v>
      </c>
      <c r="D509" s="22" t="s">
        <v>81</v>
      </c>
      <c r="E509" s="22" t="s">
        <v>311</v>
      </c>
      <c r="F509" s="22" t="s">
        <v>149</v>
      </c>
      <c r="G509" s="22" t="s">
        <v>204</v>
      </c>
      <c r="H509" s="22" t="s">
        <v>146</v>
      </c>
      <c r="I509" s="22" t="s">
        <v>147</v>
      </c>
      <c r="J509" s="42" t="n">
        <v>15</v>
      </c>
      <c r="K509" s="42" t="n">
        <v>0.98</v>
      </c>
      <c r="L509" s="42" t="n">
        <v>1.8</v>
      </c>
      <c r="M509" s="42" t="n">
        <v>0</v>
      </c>
      <c r="N509" s="42" t="n">
        <v>0</v>
      </c>
      <c r="O509" s="22" t="str">
        <f aca="false">TEXT(A509,"ddd")</f>
        <v>Fri</v>
      </c>
    </row>
    <row r="510" customFormat="false" ht="15" hidden="false" customHeight="false" outlineLevel="0" collapsed="false">
      <c r="A510" s="37" t="n">
        <v>46171</v>
      </c>
      <c r="B510" s="37" t="n">
        <v>46163</v>
      </c>
      <c r="C510" s="34" t="n">
        <f aca="false">A510-B510</f>
        <v>8</v>
      </c>
      <c r="D510" s="22" t="s">
        <v>81</v>
      </c>
      <c r="E510" s="22" t="s">
        <v>288</v>
      </c>
      <c r="F510" s="22" t="s">
        <v>159</v>
      </c>
      <c r="G510" s="22" t="s">
        <v>152</v>
      </c>
      <c r="H510" s="22" t="s">
        <v>146</v>
      </c>
      <c r="I510" s="22" t="s">
        <v>147</v>
      </c>
      <c r="J510" s="42" t="n">
        <v>10</v>
      </c>
      <c r="K510" s="42" t="n">
        <v>0.82</v>
      </c>
      <c r="L510" s="42" t="n">
        <v>1.2</v>
      </c>
      <c r="M510" s="42" t="n">
        <v>0</v>
      </c>
      <c r="N510" s="42" t="n">
        <v>0</v>
      </c>
      <c r="O510" s="22" t="str">
        <f aca="false">TEXT(A510,"ddd")</f>
        <v>Fri</v>
      </c>
    </row>
    <row r="511" customFormat="false" ht="15" hidden="false" customHeight="false" outlineLevel="0" collapsed="false">
      <c r="A511" s="37" t="n">
        <v>46171</v>
      </c>
      <c r="B511" s="37" t="n">
        <v>46167</v>
      </c>
      <c r="C511" s="34" t="n">
        <f aca="false">A511-B511</f>
        <v>4</v>
      </c>
      <c r="D511" s="22" t="s">
        <v>85</v>
      </c>
      <c r="E511" s="22" t="s">
        <v>238</v>
      </c>
      <c r="F511" s="22" t="s">
        <v>183</v>
      </c>
      <c r="G511" s="22" t="s">
        <v>215</v>
      </c>
      <c r="H511" s="22" t="s">
        <v>146</v>
      </c>
      <c r="I511" s="22" t="s">
        <v>147</v>
      </c>
      <c r="J511" s="42" t="n">
        <v>9</v>
      </c>
      <c r="K511" s="42" t="n">
        <v>0.77</v>
      </c>
      <c r="L511" s="42" t="n">
        <v>1.08</v>
      </c>
      <c r="M511" s="42" t="n">
        <v>0</v>
      </c>
      <c r="N511" s="42" t="n">
        <v>0</v>
      </c>
      <c r="O511" s="22" t="str">
        <f aca="false">TEXT(A511,"ddd")</f>
        <v>Fri</v>
      </c>
    </row>
    <row r="512" customFormat="false" ht="15" hidden="false" customHeight="false" outlineLevel="0" collapsed="false">
      <c r="A512" s="37" t="n">
        <v>46171</v>
      </c>
      <c r="B512" s="37" t="n">
        <v>46154</v>
      </c>
      <c r="C512" s="34" t="n">
        <f aca="false">A512-B512</f>
        <v>17</v>
      </c>
      <c r="D512" s="22" t="s">
        <v>85</v>
      </c>
      <c r="E512" s="22" t="s">
        <v>143</v>
      </c>
      <c r="F512" s="22" t="s">
        <v>207</v>
      </c>
      <c r="G512" s="22" t="s">
        <v>243</v>
      </c>
      <c r="H512" s="22" t="s">
        <v>146</v>
      </c>
      <c r="I512" s="22" t="s">
        <v>147</v>
      </c>
      <c r="J512" s="42" t="n">
        <v>15</v>
      </c>
      <c r="K512" s="42" t="n">
        <v>0.99</v>
      </c>
      <c r="L512" s="42" t="n">
        <v>1.8</v>
      </c>
      <c r="M512" s="42" t="n">
        <v>17.87</v>
      </c>
      <c r="N512" s="42" t="n">
        <v>5.66</v>
      </c>
      <c r="O512" s="22" t="str">
        <f aca="false">TEXT(A512,"ddd")</f>
        <v>Fri</v>
      </c>
    </row>
    <row r="513" customFormat="false" ht="15" hidden="false" customHeight="false" outlineLevel="0" collapsed="false">
      <c r="A513" s="37" t="n">
        <v>46171</v>
      </c>
      <c r="B513" s="37" t="n">
        <v>46171</v>
      </c>
      <c r="C513" s="34" t="n">
        <f aca="false">A513-B513</f>
        <v>0</v>
      </c>
      <c r="D513" s="22" t="s">
        <v>81</v>
      </c>
      <c r="E513" s="22" t="s">
        <v>143</v>
      </c>
      <c r="F513" s="22" t="s">
        <v>151</v>
      </c>
      <c r="G513" s="22" t="s">
        <v>152</v>
      </c>
      <c r="H513" s="22" t="s">
        <v>146</v>
      </c>
      <c r="I513" s="22" t="s">
        <v>147</v>
      </c>
      <c r="J513" s="42" t="n">
        <v>9.67</v>
      </c>
      <c r="K513" s="42" t="n">
        <v>0.81</v>
      </c>
      <c r="L513" s="42" t="n">
        <v>1.16</v>
      </c>
      <c r="M513" s="42" t="n">
        <v>0</v>
      </c>
      <c r="N513" s="42" t="n">
        <v>0</v>
      </c>
      <c r="O513" s="22" t="str">
        <f aca="false">TEXT(A513,"ddd")</f>
        <v>Fri</v>
      </c>
    </row>
    <row r="514" customFormat="false" ht="15" hidden="false" customHeight="false" outlineLevel="0" collapsed="false">
      <c r="A514" s="37" t="n">
        <v>46171</v>
      </c>
      <c r="B514" s="37" t="n">
        <v>46155</v>
      </c>
      <c r="C514" s="34" t="n">
        <f aca="false">A514-B514</f>
        <v>16</v>
      </c>
      <c r="D514" s="22" t="s">
        <v>81</v>
      </c>
      <c r="E514" s="22" t="s">
        <v>94</v>
      </c>
      <c r="F514" s="22" t="s">
        <v>149</v>
      </c>
      <c r="G514" s="22" t="s">
        <v>165</v>
      </c>
      <c r="H514" s="22" t="s">
        <v>146</v>
      </c>
      <c r="I514" s="22" t="s">
        <v>147</v>
      </c>
      <c r="J514" s="42" t="n">
        <v>11</v>
      </c>
      <c r="K514" s="42" t="n">
        <v>0.81</v>
      </c>
      <c r="L514" s="42" t="n">
        <v>0</v>
      </c>
      <c r="M514" s="42" t="n">
        <v>0</v>
      </c>
      <c r="N514" s="42" t="n">
        <v>0</v>
      </c>
      <c r="O514" s="22" t="str">
        <f aca="false">TEXT(A514,"ddd")</f>
        <v>Fri</v>
      </c>
    </row>
    <row r="515" customFormat="false" ht="15" hidden="false" customHeight="false" outlineLevel="0" collapsed="false">
      <c r="A515" s="37" t="n">
        <v>46172</v>
      </c>
      <c r="B515" s="37" t="n">
        <v>46163</v>
      </c>
      <c r="C515" s="34" t="n">
        <f aca="false">A515-B515</f>
        <v>9</v>
      </c>
      <c r="D515" s="22" t="s">
        <v>81</v>
      </c>
      <c r="E515" s="22" t="s">
        <v>143</v>
      </c>
      <c r="F515" s="22" t="s">
        <v>144</v>
      </c>
      <c r="G515" s="22" t="s">
        <v>152</v>
      </c>
      <c r="H515" s="22" t="s">
        <v>146</v>
      </c>
      <c r="I515" s="22" t="s">
        <v>147</v>
      </c>
      <c r="J515" s="42" t="n">
        <v>15</v>
      </c>
      <c r="K515" s="42" t="n">
        <v>1</v>
      </c>
      <c r="L515" s="42" t="n">
        <v>1.8</v>
      </c>
      <c r="M515" s="42" t="n">
        <v>0</v>
      </c>
      <c r="N515" s="42" t="n">
        <v>0</v>
      </c>
      <c r="O515" s="22" t="str">
        <f aca="false">TEXT(A515,"ddd")</f>
        <v>Sat</v>
      </c>
    </row>
    <row r="516" customFormat="false" ht="15" hidden="false" customHeight="false" outlineLevel="0" collapsed="false">
      <c r="A516" s="37" t="n">
        <v>46172</v>
      </c>
      <c r="B516" s="37" t="n">
        <v>46171</v>
      </c>
      <c r="C516" s="34" t="n">
        <f aca="false">A516-B516</f>
        <v>1</v>
      </c>
      <c r="D516" s="22" t="s">
        <v>81</v>
      </c>
      <c r="E516" s="22" t="s">
        <v>181</v>
      </c>
      <c r="F516" s="22" t="s">
        <v>159</v>
      </c>
      <c r="G516" s="22" t="s">
        <v>152</v>
      </c>
      <c r="H516" s="22" t="s">
        <v>146</v>
      </c>
      <c r="I516" s="22" t="s">
        <v>147</v>
      </c>
      <c r="J516" s="42" t="n">
        <v>12.5</v>
      </c>
      <c r="K516" s="42" t="n">
        <v>0.91</v>
      </c>
      <c r="L516" s="42" t="n">
        <v>0</v>
      </c>
      <c r="M516" s="42" t="n">
        <v>0</v>
      </c>
      <c r="N516" s="42" t="n">
        <v>0</v>
      </c>
      <c r="O516" s="22" t="str">
        <f aca="false">TEXT(A516,"ddd")</f>
        <v>Sat</v>
      </c>
    </row>
    <row r="517" customFormat="false" ht="15" hidden="false" customHeight="false" outlineLevel="0" collapsed="false">
      <c r="A517" s="37" t="n">
        <v>46172</v>
      </c>
      <c r="B517" s="37" t="n">
        <v>46170</v>
      </c>
      <c r="C517" s="34" t="n">
        <f aca="false">A517-B517</f>
        <v>2</v>
      </c>
      <c r="D517" s="22" t="s">
        <v>81</v>
      </c>
      <c r="E517" s="22" t="s">
        <v>143</v>
      </c>
      <c r="F517" s="22" t="s">
        <v>159</v>
      </c>
      <c r="G517" s="22" t="s">
        <v>156</v>
      </c>
      <c r="H517" s="22" t="s">
        <v>146</v>
      </c>
      <c r="I517" s="22" t="s">
        <v>147</v>
      </c>
      <c r="J517" s="42" t="n">
        <v>15</v>
      </c>
      <c r="K517" s="42" t="n">
        <v>0.95</v>
      </c>
      <c r="L517" s="42" t="n">
        <v>0</v>
      </c>
      <c r="M517" s="42" t="n">
        <v>0</v>
      </c>
      <c r="N517" s="42" t="n">
        <v>0</v>
      </c>
      <c r="O517" s="22" t="str">
        <f aca="false">TEXT(A517,"ddd")</f>
        <v>Sat</v>
      </c>
    </row>
    <row r="518" customFormat="false" ht="15" hidden="false" customHeight="false" outlineLevel="0" collapsed="false">
      <c r="A518" s="37" t="n">
        <v>46173</v>
      </c>
      <c r="B518" s="37" t="n">
        <v>46161</v>
      </c>
      <c r="C518" s="34" t="n">
        <f aca="false">A518-B518</f>
        <v>12</v>
      </c>
      <c r="D518" s="22" t="s">
        <v>81</v>
      </c>
      <c r="E518" s="22" t="s">
        <v>143</v>
      </c>
      <c r="F518" s="22" t="s">
        <v>149</v>
      </c>
      <c r="G518" s="22" t="s">
        <v>165</v>
      </c>
      <c r="H518" s="22" t="s">
        <v>146</v>
      </c>
      <c r="I518" s="22" t="s">
        <v>147</v>
      </c>
      <c r="J518" s="42" t="n">
        <v>18</v>
      </c>
      <c r="K518" s="42" t="n">
        <v>1.04</v>
      </c>
      <c r="L518" s="42" t="n">
        <v>0</v>
      </c>
      <c r="M518" s="42" t="n">
        <v>0</v>
      </c>
      <c r="N518" s="42" t="n">
        <v>0</v>
      </c>
      <c r="O518" s="22" t="str">
        <f aca="false">TEXT(A518,"ddd")</f>
        <v>Sun</v>
      </c>
    </row>
    <row r="519" customFormat="false" ht="15" hidden="false" customHeight="false" outlineLevel="0" collapsed="false">
      <c r="A519" s="37" t="n">
        <v>46173</v>
      </c>
      <c r="B519" s="37" t="n">
        <v>46173</v>
      </c>
      <c r="C519" s="34" t="n">
        <f aca="false">A519-B519</f>
        <v>0</v>
      </c>
      <c r="D519" s="22" t="s">
        <v>81</v>
      </c>
      <c r="E519" s="22" t="s">
        <v>107</v>
      </c>
      <c r="F519" s="22" t="s">
        <v>166</v>
      </c>
      <c r="G519" s="22" t="s">
        <v>163</v>
      </c>
      <c r="H519" s="22" t="s">
        <v>146</v>
      </c>
      <c r="I519" s="22" t="s">
        <v>147</v>
      </c>
      <c r="J519" s="42" t="n">
        <v>8</v>
      </c>
      <c r="K519" s="42" t="n">
        <v>0.74</v>
      </c>
      <c r="L519" s="42" t="n">
        <v>0</v>
      </c>
      <c r="M519" s="42" t="n">
        <v>0</v>
      </c>
      <c r="N519" s="42" t="n">
        <v>0</v>
      </c>
      <c r="O519" s="22" t="str">
        <f aca="false">TEXT(A519,"ddd")</f>
        <v>Sun</v>
      </c>
    </row>
    <row r="520" customFormat="false" ht="15" hidden="false" customHeight="false" outlineLevel="0" collapsed="false">
      <c r="A520" s="37" t="n">
        <v>46173</v>
      </c>
      <c r="B520" s="37" t="n">
        <v>46160</v>
      </c>
      <c r="C520" s="34" t="n">
        <f aca="false">A520-B520</f>
        <v>13</v>
      </c>
      <c r="D520" s="22" t="s">
        <v>81</v>
      </c>
      <c r="E520" s="22" t="s">
        <v>143</v>
      </c>
      <c r="F520" s="22" t="s">
        <v>144</v>
      </c>
      <c r="G520" s="22" t="s">
        <v>175</v>
      </c>
      <c r="H520" s="22" t="s">
        <v>146</v>
      </c>
      <c r="I520" s="22" t="s">
        <v>147</v>
      </c>
      <c r="J520" s="42" t="n">
        <v>12</v>
      </c>
      <c r="K520" s="42" t="n">
        <v>0.88</v>
      </c>
      <c r="L520" s="42" t="n">
        <v>1.44</v>
      </c>
      <c r="M520" s="42" t="n">
        <v>0</v>
      </c>
      <c r="N520" s="42" t="n">
        <v>0</v>
      </c>
      <c r="O520" s="22" t="str">
        <f aca="false">TEXT(A520,"ddd")</f>
        <v>Sun</v>
      </c>
    </row>
    <row r="521" customFormat="false" ht="15" hidden="false" customHeight="false" outlineLevel="0" collapsed="false">
      <c r="A521" s="37" t="n">
        <v>46174</v>
      </c>
      <c r="B521" s="37" t="n">
        <v>46173</v>
      </c>
      <c r="C521" s="34" t="n">
        <f aca="false">A521-B521</f>
        <v>1</v>
      </c>
      <c r="D521" s="22" t="s">
        <v>81</v>
      </c>
      <c r="E521" s="22" t="s">
        <v>94</v>
      </c>
      <c r="F521" s="22" t="s">
        <v>144</v>
      </c>
      <c r="G521" s="22" t="s">
        <v>152</v>
      </c>
      <c r="H521" s="22" t="s">
        <v>146</v>
      </c>
      <c r="I521" s="22" t="s">
        <v>147</v>
      </c>
      <c r="J521" s="42" t="n">
        <v>13</v>
      </c>
      <c r="K521" s="42" t="n">
        <v>0.93</v>
      </c>
      <c r="L521" s="42" t="n">
        <v>1.56</v>
      </c>
      <c r="M521" s="42" t="n">
        <v>0</v>
      </c>
      <c r="N521" s="42" t="n">
        <v>0</v>
      </c>
      <c r="O521" s="22" t="str">
        <f aca="false">TEXT(A521,"ddd")</f>
        <v>Mon</v>
      </c>
    </row>
    <row r="522" customFormat="false" ht="15" hidden="false" customHeight="false" outlineLevel="0" collapsed="false">
      <c r="A522" s="37" t="n">
        <v>46174</v>
      </c>
      <c r="B522" s="37" t="n">
        <v>46160</v>
      </c>
      <c r="C522" s="34" t="n">
        <f aca="false">A522-B522</f>
        <v>14</v>
      </c>
      <c r="D522" s="22" t="s">
        <v>81</v>
      </c>
      <c r="E522" s="22" t="s">
        <v>143</v>
      </c>
      <c r="F522" s="22" t="s">
        <v>144</v>
      </c>
      <c r="G522" s="22" t="s">
        <v>156</v>
      </c>
      <c r="H522" s="22" t="s">
        <v>146</v>
      </c>
      <c r="I522" s="22" t="s">
        <v>147</v>
      </c>
      <c r="J522" s="42" t="n">
        <v>12</v>
      </c>
      <c r="K522" s="42" t="n">
        <v>0.85</v>
      </c>
      <c r="L522" s="42" t="n">
        <v>0</v>
      </c>
      <c r="M522" s="42" t="n">
        <v>0</v>
      </c>
      <c r="N522" s="42" t="n">
        <v>0</v>
      </c>
      <c r="O522" s="22" t="str">
        <f aca="false">TEXT(A522,"ddd")</f>
        <v>Mon</v>
      </c>
    </row>
    <row r="523" customFormat="false" ht="15" hidden="false" customHeight="false" outlineLevel="0" collapsed="false">
      <c r="A523" s="37" t="n">
        <v>46174</v>
      </c>
      <c r="B523" s="37" t="n">
        <v>46154</v>
      </c>
      <c r="C523" s="34" t="n">
        <f aca="false">A523-B523</f>
        <v>20</v>
      </c>
      <c r="D523" s="22" t="s">
        <v>81</v>
      </c>
      <c r="E523" s="22" t="s">
        <v>86</v>
      </c>
      <c r="F523" s="22" t="s">
        <v>144</v>
      </c>
      <c r="G523" s="22" t="s">
        <v>156</v>
      </c>
      <c r="H523" s="22" t="s">
        <v>146</v>
      </c>
      <c r="I523" s="22" t="s">
        <v>147</v>
      </c>
      <c r="J523" s="42" t="n">
        <v>12</v>
      </c>
      <c r="K523" s="42" t="n">
        <v>0.85</v>
      </c>
      <c r="L523" s="42" t="n">
        <v>0</v>
      </c>
      <c r="M523" s="42" t="n">
        <v>0</v>
      </c>
      <c r="N523" s="42" t="n">
        <v>0</v>
      </c>
      <c r="O523" s="22" t="str">
        <f aca="false">TEXT(A523,"ddd")</f>
        <v>Mon</v>
      </c>
    </row>
    <row r="524" customFormat="false" ht="15" hidden="false" customHeight="false" outlineLevel="0" collapsed="false">
      <c r="A524" s="37" t="n">
        <v>46174</v>
      </c>
      <c r="B524" s="37" t="n">
        <v>46171</v>
      </c>
      <c r="C524" s="34" t="n">
        <f aca="false">A524-B524</f>
        <v>3</v>
      </c>
      <c r="D524" s="22" t="s">
        <v>81</v>
      </c>
      <c r="E524" s="22" t="s">
        <v>248</v>
      </c>
      <c r="F524" s="22" t="s">
        <v>159</v>
      </c>
      <c r="G524" s="22" t="s">
        <v>190</v>
      </c>
      <c r="H524" s="22" t="s">
        <v>146</v>
      </c>
      <c r="I524" s="22" t="s">
        <v>147</v>
      </c>
      <c r="J524" s="42" t="n">
        <v>55</v>
      </c>
      <c r="K524" s="42" t="n">
        <v>2.41</v>
      </c>
      <c r="L524" s="42" t="n">
        <v>6.6</v>
      </c>
      <c r="M524" s="42" t="n">
        <v>0</v>
      </c>
      <c r="N524" s="42" t="n">
        <v>0</v>
      </c>
      <c r="O524" s="22" t="str">
        <f aca="false">TEXT(A524,"ddd")</f>
        <v>Mon</v>
      </c>
    </row>
    <row r="525" customFormat="false" ht="15" hidden="false" customHeight="false" outlineLevel="0" collapsed="false">
      <c r="A525" s="37" t="n">
        <v>46175</v>
      </c>
      <c r="B525" s="37" t="n">
        <v>46175</v>
      </c>
      <c r="C525" s="34" t="n">
        <f aca="false">A525-B525</f>
        <v>0</v>
      </c>
      <c r="D525" s="22" t="s">
        <v>81</v>
      </c>
      <c r="E525" s="22" t="s">
        <v>255</v>
      </c>
      <c r="F525" s="22" t="s">
        <v>149</v>
      </c>
      <c r="G525" s="22" t="s">
        <v>225</v>
      </c>
      <c r="H525" s="22" t="s">
        <v>146</v>
      </c>
      <c r="I525" s="22" t="s">
        <v>147</v>
      </c>
      <c r="J525" s="42" t="n">
        <v>10</v>
      </c>
      <c r="K525" s="42" t="n">
        <v>0.78</v>
      </c>
      <c r="L525" s="42" t="n">
        <v>1.2</v>
      </c>
      <c r="M525" s="42" t="n">
        <v>0</v>
      </c>
      <c r="N525" s="42" t="n">
        <v>0</v>
      </c>
      <c r="O525" s="22" t="str">
        <f aca="false">TEXT(A525,"ddd")</f>
        <v>Tue</v>
      </c>
    </row>
    <row r="526" customFormat="false" ht="15" hidden="false" customHeight="false" outlineLevel="0" collapsed="false">
      <c r="A526" s="37" t="n">
        <v>46175</v>
      </c>
      <c r="B526" s="37" t="n">
        <v>46175</v>
      </c>
      <c r="C526" s="34" t="n">
        <f aca="false">A526-B526</f>
        <v>0</v>
      </c>
      <c r="D526" s="22" t="s">
        <v>85</v>
      </c>
      <c r="E526" s="22" t="s">
        <v>108</v>
      </c>
      <c r="F526" s="22" t="s">
        <v>159</v>
      </c>
      <c r="G526" s="22" t="s">
        <v>156</v>
      </c>
      <c r="H526" s="22" t="s">
        <v>146</v>
      </c>
      <c r="I526" s="22" t="s">
        <v>147</v>
      </c>
      <c r="J526" s="42" t="n">
        <v>12</v>
      </c>
      <c r="K526" s="42" t="n">
        <v>0.85</v>
      </c>
      <c r="L526" s="42" t="n">
        <v>0</v>
      </c>
      <c r="M526" s="42" t="n">
        <v>0</v>
      </c>
      <c r="N526" s="42" t="n">
        <v>0</v>
      </c>
      <c r="O526" s="22" t="str">
        <f aca="false">TEXT(A526,"ddd")</f>
        <v>Tue</v>
      </c>
    </row>
    <row r="527" customFormat="false" ht="15" hidden="false" customHeight="false" outlineLevel="0" collapsed="false">
      <c r="A527" s="37" t="n">
        <v>46175</v>
      </c>
      <c r="B527" s="37" t="n">
        <v>46173</v>
      </c>
      <c r="C527" s="34" t="n">
        <f aca="false">A527-B527</f>
        <v>2</v>
      </c>
      <c r="D527" s="22" t="s">
        <v>81</v>
      </c>
      <c r="E527" s="22" t="s">
        <v>143</v>
      </c>
      <c r="F527" s="22" t="s">
        <v>144</v>
      </c>
      <c r="G527" s="22" t="s">
        <v>145</v>
      </c>
      <c r="H527" s="22" t="s">
        <v>146</v>
      </c>
      <c r="I527" s="22" t="s">
        <v>147</v>
      </c>
      <c r="J527" s="42" t="n">
        <v>10</v>
      </c>
      <c r="K527" s="42" t="n">
        <v>0.82</v>
      </c>
      <c r="L527" s="42" t="n">
        <v>0</v>
      </c>
      <c r="M527" s="42" t="n">
        <v>0</v>
      </c>
      <c r="N527" s="42" t="n">
        <v>0</v>
      </c>
      <c r="O527" s="22" t="str">
        <f aca="false">TEXT(A527,"ddd")</f>
        <v>Tue</v>
      </c>
    </row>
    <row r="528" customFormat="false" ht="15" hidden="false" customHeight="false" outlineLevel="0" collapsed="false">
      <c r="A528" s="37" t="n">
        <v>46175</v>
      </c>
      <c r="B528" s="37" t="n">
        <v>46163</v>
      </c>
      <c r="C528" s="34" t="n">
        <f aca="false">A528-B528</f>
        <v>12</v>
      </c>
      <c r="D528" s="22" t="s">
        <v>85</v>
      </c>
      <c r="E528" s="22" t="s">
        <v>312</v>
      </c>
      <c r="F528" s="22" t="s">
        <v>207</v>
      </c>
      <c r="G528" s="22" t="s">
        <v>313</v>
      </c>
      <c r="H528" s="22" t="s">
        <v>146</v>
      </c>
      <c r="I528" s="22" t="s">
        <v>147</v>
      </c>
      <c r="J528" s="42" t="n">
        <v>22.8</v>
      </c>
      <c r="K528" s="42" t="n">
        <v>1.25</v>
      </c>
      <c r="L528" s="42" t="n">
        <v>2.74</v>
      </c>
      <c r="M528" s="42" t="n">
        <v>0</v>
      </c>
      <c r="N528" s="42" t="n">
        <v>0</v>
      </c>
      <c r="O528" s="22" t="str">
        <f aca="false">TEXT(A528,"ddd")</f>
        <v>Tue</v>
      </c>
    </row>
    <row r="529" customFormat="false" ht="15" hidden="false" customHeight="false" outlineLevel="0" collapsed="false">
      <c r="A529" s="37" t="n">
        <v>46175</v>
      </c>
      <c r="B529" s="37" t="n">
        <v>46173</v>
      </c>
      <c r="C529" s="34" t="n">
        <f aca="false">A529-B529</f>
        <v>2</v>
      </c>
      <c r="D529" s="22" t="s">
        <v>81</v>
      </c>
      <c r="E529" s="22" t="s">
        <v>186</v>
      </c>
      <c r="F529" s="22" t="s">
        <v>144</v>
      </c>
      <c r="G529" s="22" t="s">
        <v>192</v>
      </c>
      <c r="H529" s="22" t="s">
        <v>146</v>
      </c>
      <c r="I529" s="22" t="s">
        <v>147</v>
      </c>
      <c r="J529" s="42" t="n">
        <v>9</v>
      </c>
      <c r="K529" s="42" t="n">
        <v>0.77</v>
      </c>
      <c r="L529" s="42" t="n">
        <v>1.08</v>
      </c>
      <c r="M529" s="42" t="n">
        <v>0</v>
      </c>
      <c r="N529" s="42" t="n">
        <v>0</v>
      </c>
      <c r="O529" s="22" t="str">
        <f aca="false">TEXT(A529,"ddd")</f>
        <v>Tue</v>
      </c>
    </row>
    <row r="530" customFormat="false" ht="15" hidden="false" customHeight="false" outlineLevel="0" collapsed="false">
      <c r="A530" s="37" t="n">
        <v>46176</v>
      </c>
      <c r="B530" s="37" t="n">
        <v>46175</v>
      </c>
      <c r="C530" s="34" t="n">
        <f aca="false">A530-B530</f>
        <v>1</v>
      </c>
      <c r="D530" s="22" t="s">
        <v>85</v>
      </c>
      <c r="E530" s="22" t="s">
        <v>181</v>
      </c>
      <c r="F530" s="22" t="s">
        <v>241</v>
      </c>
      <c r="G530" s="22" t="s">
        <v>205</v>
      </c>
      <c r="H530" s="22" t="s">
        <v>146</v>
      </c>
      <c r="I530" s="22" t="s">
        <v>147</v>
      </c>
      <c r="J530" s="42" t="n">
        <v>11</v>
      </c>
      <c r="K530" s="42" t="n">
        <v>0.84</v>
      </c>
      <c r="L530" s="42" t="n">
        <v>0</v>
      </c>
      <c r="M530" s="42" t="n">
        <v>0</v>
      </c>
      <c r="N530" s="42" t="n">
        <v>0</v>
      </c>
      <c r="O530" s="22" t="str">
        <f aca="false">TEXT(A530,"ddd")</f>
        <v>Wed</v>
      </c>
    </row>
    <row r="531" customFormat="false" ht="15" hidden="false" customHeight="false" outlineLevel="0" collapsed="false">
      <c r="A531" s="37" t="n">
        <v>46176</v>
      </c>
      <c r="B531" s="37" t="n">
        <v>46173</v>
      </c>
      <c r="C531" s="34" t="n">
        <f aca="false">A531-B531</f>
        <v>3</v>
      </c>
      <c r="D531" s="22" t="s">
        <v>81</v>
      </c>
      <c r="E531" s="22" t="s">
        <v>90</v>
      </c>
      <c r="F531" s="22" t="s">
        <v>144</v>
      </c>
      <c r="G531" s="22" t="s">
        <v>314</v>
      </c>
      <c r="H531" s="22" t="s">
        <v>146</v>
      </c>
      <c r="I531" s="22" t="s">
        <v>147</v>
      </c>
      <c r="J531" s="42" t="n">
        <v>7.5</v>
      </c>
      <c r="K531" s="42" t="n">
        <v>0.72</v>
      </c>
      <c r="L531" s="42" t="n">
        <v>0</v>
      </c>
      <c r="M531" s="42" t="n">
        <v>0</v>
      </c>
      <c r="N531" s="42" t="n">
        <v>0</v>
      </c>
      <c r="O531" s="22" t="str">
        <f aca="false">TEXT(A531,"ddd")</f>
        <v>Wed</v>
      </c>
    </row>
    <row r="532" customFormat="false" ht="15" hidden="false" customHeight="false" outlineLevel="0" collapsed="false">
      <c r="A532" s="37" t="n">
        <v>46176</v>
      </c>
      <c r="B532" s="37" t="n">
        <v>46164</v>
      </c>
      <c r="C532" s="34" t="n">
        <f aca="false">A532-B532</f>
        <v>12</v>
      </c>
      <c r="D532" s="22" t="s">
        <v>81</v>
      </c>
      <c r="E532" s="22" t="s">
        <v>86</v>
      </c>
      <c r="F532" s="22" t="s">
        <v>144</v>
      </c>
      <c r="G532" s="22" t="s">
        <v>315</v>
      </c>
      <c r="H532" s="22" t="s">
        <v>146</v>
      </c>
      <c r="I532" s="22" t="s">
        <v>147</v>
      </c>
      <c r="J532" s="42" t="n">
        <v>12</v>
      </c>
      <c r="K532" s="42" t="n">
        <v>0.85</v>
      </c>
      <c r="L532" s="42" t="n">
        <v>0</v>
      </c>
      <c r="M532" s="42" t="n">
        <v>0</v>
      </c>
      <c r="N532" s="42" t="n">
        <v>0</v>
      </c>
      <c r="O532" s="22" t="str">
        <f aca="false">TEXT(A532,"ddd")</f>
        <v>Wed</v>
      </c>
    </row>
    <row r="533" customFormat="false" ht="15" hidden="false" customHeight="false" outlineLevel="0" collapsed="false">
      <c r="A533" s="37" t="n">
        <v>46176</v>
      </c>
      <c r="B533" s="37" t="n">
        <v>46173</v>
      </c>
      <c r="C533" s="34" t="n">
        <f aca="false">A533-B533</f>
        <v>3</v>
      </c>
      <c r="D533" s="22" t="s">
        <v>81</v>
      </c>
      <c r="E533" s="22" t="s">
        <v>256</v>
      </c>
      <c r="F533" s="22" t="s">
        <v>144</v>
      </c>
      <c r="G533" s="22" t="s">
        <v>152</v>
      </c>
      <c r="H533" s="22" t="s">
        <v>146</v>
      </c>
      <c r="I533" s="22" t="s">
        <v>147</v>
      </c>
      <c r="J533" s="42" t="n">
        <v>12</v>
      </c>
      <c r="K533" s="42" t="n">
        <v>0.88</v>
      </c>
      <c r="L533" s="42" t="n">
        <v>0</v>
      </c>
      <c r="M533" s="42" t="n">
        <v>0</v>
      </c>
      <c r="N533" s="42" t="n">
        <v>0</v>
      </c>
      <c r="O533" s="22" t="str">
        <f aca="false">TEXT(A533,"ddd")</f>
        <v>Wed</v>
      </c>
    </row>
    <row r="534" customFormat="false" ht="15" hidden="false" customHeight="false" outlineLevel="0" collapsed="false">
      <c r="A534" s="37" t="n">
        <v>46176</v>
      </c>
      <c r="B534" s="37" t="n">
        <v>46173</v>
      </c>
      <c r="C534" s="34" t="n">
        <f aca="false">A534-B534</f>
        <v>3</v>
      </c>
      <c r="D534" s="22" t="s">
        <v>81</v>
      </c>
      <c r="E534" s="22" t="s">
        <v>143</v>
      </c>
      <c r="F534" s="22" t="s">
        <v>151</v>
      </c>
      <c r="G534" s="22" t="s">
        <v>281</v>
      </c>
      <c r="H534" s="22" t="s">
        <v>146</v>
      </c>
      <c r="I534" s="22" t="s">
        <v>147</v>
      </c>
      <c r="J534" s="42" t="n">
        <v>12</v>
      </c>
      <c r="K534" s="42" t="n">
        <v>0.88</v>
      </c>
      <c r="L534" s="42" t="n">
        <v>0</v>
      </c>
      <c r="M534" s="42" t="n">
        <v>0</v>
      </c>
      <c r="N534" s="42" t="n">
        <v>0</v>
      </c>
      <c r="O534" s="22" t="str">
        <f aca="false">TEXT(A534,"ddd")</f>
        <v>Wed</v>
      </c>
    </row>
    <row r="535" customFormat="false" ht="15" hidden="false" customHeight="false" outlineLevel="0" collapsed="false">
      <c r="A535" s="37" t="n">
        <v>46176</v>
      </c>
      <c r="B535" s="37" t="n">
        <v>46175</v>
      </c>
      <c r="C535" s="34" t="n">
        <f aca="false">A535-B535</f>
        <v>1</v>
      </c>
      <c r="D535" s="22" t="s">
        <v>81</v>
      </c>
      <c r="E535" s="22" t="s">
        <v>143</v>
      </c>
      <c r="F535" s="22" t="s">
        <v>144</v>
      </c>
      <c r="G535" s="22" t="s">
        <v>162</v>
      </c>
      <c r="H535" s="22" t="s">
        <v>146</v>
      </c>
      <c r="I535" s="22" t="s">
        <v>147</v>
      </c>
      <c r="J535" s="42" t="n">
        <v>15</v>
      </c>
      <c r="K535" s="42" t="n">
        <v>0.97</v>
      </c>
      <c r="L535" s="42" t="n">
        <v>1.8</v>
      </c>
      <c r="M535" s="42" t="n">
        <v>0</v>
      </c>
      <c r="N535" s="42" t="n">
        <v>0</v>
      </c>
      <c r="O535" s="22" t="str">
        <f aca="false">TEXT(A535,"ddd")</f>
        <v>Wed</v>
      </c>
    </row>
    <row r="536" customFormat="false" ht="15" hidden="false" customHeight="false" outlineLevel="0" collapsed="false">
      <c r="A536" s="37" t="n">
        <v>46176</v>
      </c>
      <c r="B536" s="37" t="n">
        <v>46162</v>
      </c>
      <c r="C536" s="34" t="n">
        <f aca="false">A536-B536</f>
        <v>14</v>
      </c>
      <c r="D536" s="22" t="s">
        <v>81</v>
      </c>
      <c r="E536" s="22" t="s">
        <v>143</v>
      </c>
      <c r="F536" s="22" t="s">
        <v>144</v>
      </c>
      <c r="G536" s="22" t="s">
        <v>202</v>
      </c>
      <c r="H536" s="22" t="s">
        <v>147</v>
      </c>
      <c r="I536" s="22" t="s">
        <v>147</v>
      </c>
      <c r="J536" s="42" t="n">
        <v>13.5</v>
      </c>
      <c r="K536" s="42" t="n">
        <v>1.41</v>
      </c>
      <c r="L536" s="42" t="n">
        <v>0</v>
      </c>
      <c r="M536" s="42" t="n">
        <v>0</v>
      </c>
      <c r="N536" s="42" t="n">
        <v>0</v>
      </c>
      <c r="O536" s="22" t="str">
        <f aca="false">TEXT(A536,"ddd")</f>
        <v>Wed</v>
      </c>
    </row>
    <row r="537" customFormat="false" ht="15" hidden="false" customHeight="false" outlineLevel="0" collapsed="false">
      <c r="A537" s="37" t="n">
        <v>46176</v>
      </c>
      <c r="B537" s="37" t="n">
        <v>46174</v>
      </c>
      <c r="C537" s="34" t="n">
        <f aca="false">A537-B537</f>
        <v>2</v>
      </c>
      <c r="D537" s="22" t="s">
        <v>81</v>
      </c>
      <c r="E537" s="22" t="s">
        <v>301</v>
      </c>
      <c r="F537" s="22" t="s">
        <v>144</v>
      </c>
      <c r="G537" s="22" t="s">
        <v>202</v>
      </c>
      <c r="H537" s="22" t="s">
        <v>147</v>
      </c>
      <c r="I537" s="22" t="s">
        <v>146</v>
      </c>
      <c r="J537" s="42" t="n">
        <v>13.5</v>
      </c>
      <c r="K537" s="42" t="n">
        <v>0</v>
      </c>
      <c r="L537" s="42" t="n">
        <v>0</v>
      </c>
      <c r="M537" s="42" t="n">
        <v>0</v>
      </c>
      <c r="N537" s="42" t="n">
        <v>0</v>
      </c>
      <c r="O537" s="22" t="str">
        <f aca="false">TEXT(A537,"ddd")</f>
        <v>Wed</v>
      </c>
    </row>
    <row r="538" customFormat="false" ht="15" hidden="false" customHeight="false" outlineLevel="0" collapsed="false">
      <c r="A538" s="37" t="n">
        <v>46177</v>
      </c>
      <c r="B538" s="37" t="n">
        <v>46174</v>
      </c>
      <c r="C538" s="34" t="n">
        <f aca="false">A538-B538</f>
        <v>3</v>
      </c>
      <c r="D538" s="22" t="s">
        <v>81</v>
      </c>
      <c r="E538" s="22" t="s">
        <v>316</v>
      </c>
      <c r="F538" s="22" t="s">
        <v>149</v>
      </c>
      <c r="G538" s="22" t="s">
        <v>145</v>
      </c>
      <c r="H538" s="22" t="s">
        <v>146</v>
      </c>
      <c r="I538" s="22" t="s">
        <v>147</v>
      </c>
      <c r="J538" s="42" t="n">
        <v>24</v>
      </c>
      <c r="K538" s="42" t="n">
        <v>1.31</v>
      </c>
      <c r="L538" s="42" t="n">
        <v>2.88</v>
      </c>
      <c r="M538" s="42" t="n">
        <v>0</v>
      </c>
      <c r="N538" s="42" t="n">
        <v>0</v>
      </c>
      <c r="O538" s="22" t="str">
        <f aca="false">TEXT(A538,"ddd")</f>
        <v>Thu</v>
      </c>
    </row>
    <row r="539" customFormat="false" ht="15" hidden="false" customHeight="false" outlineLevel="0" collapsed="false">
      <c r="A539" s="37" t="n">
        <v>46177</v>
      </c>
      <c r="B539" s="37" t="n">
        <v>46175</v>
      </c>
      <c r="C539" s="34" t="n">
        <f aca="false">A539-B539</f>
        <v>2</v>
      </c>
      <c r="D539" s="22" t="s">
        <v>81</v>
      </c>
      <c r="E539" s="22" t="s">
        <v>255</v>
      </c>
      <c r="F539" s="22" t="s">
        <v>149</v>
      </c>
      <c r="G539" s="22" t="s">
        <v>185</v>
      </c>
      <c r="H539" s="22" t="s">
        <v>146</v>
      </c>
      <c r="I539" s="22" t="s">
        <v>147</v>
      </c>
      <c r="J539" s="42" t="n">
        <v>11</v>
      </c>
      <c r="K539" s="42" t="n">
        <v>0.84</v>
      </c>
      <c r="L539" s="42" t="n">
        <v>1.32</v>
      </c>
      <c r="M539" s="42" t="n">
        <v>12.99</v>
      </c>
      <c r="N539" s="42" t="n">
        <v>4.15</v>
      </c>
      <c r="O539" s="22" t="str">
        <f aca="false">TEXT(A539,"ddd")</f>
        <v>Thu</v>
      </c>
    </row>
    <row r="540" customFormat="false" ht="15" hidden="false" customHeight="false" outlineLevel="0" collapsed="false">
      <c r="A540" s="37" t="n">
        <v>46177</v>
      </c>
      <c r="B540" s="37" t="n">
        <v>46171</v>
      </c>
      <c r="C540" s="34" t="n">
        <f aca="false">A540-B540</f>
        <v>6</v>
      </c>
      <c r="D540" s="22" t="s">
        <v>81</v>
      </c>
      <c r="E540" s="22" t="s">
        <v>143</v>
      </c>
      <c r="F540" s="22" t="s">
        <v>159</v>
      </c>
      <c r="G540" s="22" t="s">
        <v>219</v>
      </c>
      <c r="H540" s="22" t="s">
        <v>146</v>
      </c>
      <c r="I540" s="22" t="s">
        <v>147</v>
      </c>
      <c r="J540" s="42" t="n">
        <v>10</v>
      </c>
      <c r="K540" s="42" t="n">
        <v>0.81</v>
      </c>
      <c r="L540" s="42" t="n">
        <v>0</v>
      </c>
      <c r="M540" s="42" t="n">
        <v>0</v>
      </c>
      <c r="N540" s="42" t="n">
        <v>0</v>
      </c>
      <c r="O540" s="22" t="str">
        <f aca="false">TEXT(A540,"ddd")</f>
        <v>Thu</v>
      </c>
    </row>
    <row r="541" customFormat="false" ht="15" hidden="false" customHeight="false" outlineLevel="0" collapsed="false">
      <c r="A541" s="37" t="n">
        <v>46177</v>
      </c>
      <c r="B541" s="37" t="n">
        <v>46173</v>
      </c>
      <c r="C541" s="34" t="n">
        <f aca="false">A541-B541</f>
        <v>4</v>
      </c>
      <c r="D541" s="22" t="s">
        <v>81</v>
      </c>
      <c r="E541" s="22" t="s">
        <v>188</v>
      </c>
      <c r="F541" s="22" t="s">
        <v>144</v>
      </c>
      <c r="G541" s="22" t="s">
        <v>152</v>
      </c>
      <c r="H541" s="22" t="s">
        <v>146</v>
      </c>
      <c r="I541" s="22" t="s">
        <v>147</v>
      </c>
      <c r="J541" s="42" t="n">
        <v>7.5</v>
      </c>
      <c r="K541" s="42" t="n">
        <v>0.72</v>
      </c>
      <c r="L541" s="42" t="n">
        <v>0</v>
      </c>
      <c r="M541" s="42" t="n">
        <v>0</v>
      </c>
      <c r="N541" s="42" t="n">
        <v>0</v>
      </c>
      <c r="O541" s="22" t="str">
        <f aca="false">TEXT(A541,"ddd")</f>
        <v>Thu</v>
      </c>
    </row>
    <row r="542" customFormat="false" ht="15" hidden="false" customHeight="false" outlineLevel="0" collapsed="false">
      <c r="A542" s="37" t="n">
        <v>46177</v>
      </c>
      <c r="B542" s="37" t="n">
        <v>46171</v>
      </c>
      <c r="C542" s="34" t="n">
        <f aca="false">A542-B542</f>
        <v>6</v>
      </c>
      <c r="D542" s="22" t="s">
        <v>81</v>
      </c>
      <c r="E542" s="22" t="s">
        <v>228</v>
      </c>
      <c r="F542" s="22" t="s">
        <v>149</v>
      </c>
      <c r="G542" s="22" t="s">
        <v>187</v>
      </c>
      <c r="H542" s="22" t="s">
        <v>146</v>
      </c>
      <c r="I542" s="22" t="s">
        <v>147</v>
      </c>
      <c r="J542" s="42" t="n">
        <v>8</v>
      </c>
      <c r="K542" s="42" t="n">
        <v>0.73</v>
      </c>
      <c r="L542" s="42" t="n">
        <v>0.96</v>
      </c>
      <c r="M542" s="42" t="n">
        <v>0</v>
      </c>
      <c r="N542" s="42" t="n">
        <v>0</v>
      </c>
      <c r="O542" s="22" t="str">
        <f aca="false">TEXT(A542,"ddd")</f>
        <v>Thu</v>
      </c>
    </row>
    <row r="543" customFormat="false" ht="15" hidden="false" customHeight="false" outlineLevel="0" collapsed="false">
      <c r="A543" s="37" t="n">
        <v>46178</v>
      </c>
      <c r="B543" s="37" t="n">
        <v>46175</v>
      </c>
      <c r="C543" s="34" t="n">
        <f aca="false">A543-B543</f>
        <v>3</v>
      </c>
      <c r="D543" s="22" t="s">
        <v>81</v>
      </c>
      <c r="E543" s="22" t="s">
        <v>143</v>
      </c>
      <c r="F543" s="22" t="s">
        <v>151</v>
      </c>
      <c r="G543" s="22" t="s">
        <v>272</v>
      </c>
      <c r="H543" s="22" t="s">
        <v>146</v>
      </c>
      <c r="I543" s="22" t="s">
        <v>147</v>
      </c>
      <c r="J543" s="42" t="n">
        <v>15</v>
      </c>
      <c r="K543" s="42" t="n">
        <v>0.95</v>
      </c>
      <c r="L543" s="42" t="n">
        <v>1.8</v>
      </c>
      <c r="M543" s="42" t="n">
        <v>0</v>
      </c>
      <c r="N543" s="42" t="n">
        <v>0</v>
      </c>
      <c r="O543" s="22" t="str">
        <f aca="false">TEXT(A543,"ddd")</f>
        <v>Fri</v>
      </c>
    </row>
    <row r="544" customFormat="false" ht="15" hidden="false" customHeight="false" outlineLevel="0" collapsed="false">
      <c r="A544" s="37" t="n">
        <v>46178</v>
      </c>
      <c r="B544" s="37" t="n">
        <v>46165</v>
      </c>
      <c r="C544" s="34" t="n">
        <f aca="false">A544-B544</f>
        <v>13</v>
      </c>
      <c r="D544" s="22" t="s">
        <v>81</v>
      </c>
      <c r="E544" s="22" t="s">
        <v>100</v>
      </c>
      <c r="F544" s="22" t="s">
        <v>144</v>
      </c>
      <c r="G544" s="22" t="s">
        <v>187</v>
      </c>
      <c r="H544" s="22" t="s">
        <v>146</v>
      </c>
      <c r="I544" s="22" t="s">
        <v>147</v>
      </c>
      <c r="J544" s="42" t="n">
        <v>9.5</v>
      </c>
      <c r="K544" s="42" t="n">
        <v>0.78</v>
      </c>
      <c r="L544" s="42" t="n">
        <v>1.14</v>
      </c>
      <c r="M544" s="42" t="n">
        <v>0</v>
      </c>
      <c r="N544" s="42" t="n">
        <v>0</v>
      </c>
      <c r="O544" s="22" t="str">
        <f aca="false">TEXT(A544,"ddd")</f>
        <v>Fri</v>
      </c>
    </row>
    <row r="545" customFormat="false" ht="15" hidden="false" customHeight="false" outlineLevel="0" collapsed="false">
      <c r="A545" s="37" t="n">
        <v>46178</v>
      </c>
      <c r="B545" s="37" t="n">
        <v>46163</v>
      </c>
      <c r="C545" s="34" t="n">
        <f aca="false">A545-B545</f>
        <v>15</v>
      </c>
      <c r="D545" s="22" t="s">
        <v>81</v>
      </c>
      <c r="E545" s="22" t="s">
        <v>82</v>
      </c>
      <c r="F545" s="22" t="s">
        <v>159</v>
      </c>
      <c r="G545" s="22" t="s">
        <v>177</v>
      </c>
      <c r="H545" s="22" t="s">
        <v>146</v>
      </c>
      <c r="I545" s="22" t="s">
        <v>147</v>
      </c>
      <c r="J545" s="42" t="n">
        <v>11</v>
      </c>
      <c r="K545" s="42" t="n">
        <v>0.84</v>
      </c>
      <c r="L545" s="42" t="n">
        <v>0</v>
      </c>
      <c r="M545" s="42" t="n">
        <v>0</v>
      </c>
      <c r="N545" s="42" t="n">
        <v>0</v>
      </c>
      <c r="O545" s="22" t="str">
        <f aca="false">TEXT(A545,"ddd")</f>
        <v>Fri</v>
      </c>
    </row>
    <row r="546" customFormat="false" ht="15" hidden="false" customHeight="false" outlineLevel="0" collapsed="false">
      <c r="A546" s="37" t="n">
        <v>46179</v>
      </c>
      <c r="B546" s="37" t="n">
        <v>46157</v>
      </c>
      <c r="C546" s="34" t="n">
        <f aca="false">A546-B546</f>
        <v>22</v>
      </c>
      <c r="D546" s="22" t="s">
        <v>81</v>
      </c>
      <c r="E546" s="22" t="s">
        <v>82</v>
      </c>
      <c r="F546" s="22" t="s">
        <v>159</v>
      </c>
      <c r="G546" s="22" t="s">
        <v>205</v>
      </c>
      <c r="H546" s="22" t="s">
        <v>146</v>
      </c>
      <c r="I546" s="22" t="s">
        <v>147</v>
      </c>
      <c r="J546" s="42" t="n">
        <v>15</v>
      </c>
      <c r="K546" s="42" t="n">
        <v>0.98</v>
      </c>
      <c r="L546" s="42" t="n">
        <v>1.8</v>
      </c>
      <c r="M546" s="42" t="n">
        <v>0</v>
      </c>
      <c r="N546" s="42" t="n">
        <v>0</v>
      </c>
      <c r="O546" s="22" t="str">
        <f aca="false">TEXT(A546,"ddd")</f>
        <v>Sat</v>
      </c>
    </row>
    <row r="547" customFormat="false" ht="15" hidden="false" customHeight="false" outlineLevel="0" collapsed="false">
      <c r="A547" s="37" t="n">
        <v>46179</v>
      </c>
      <c r="B547" s="37" t="n">
        <v>46164</v>
      </c>
      <c r="C547" s="34" t="n">
        <f aca="false">A547-B547</f>
        <v>15</v>
      </c>
      <c r="D547" s="22" t="s">
        <v>81</v>
      </c>
      <c r="E547" s="22" t="s">
        <v>191</v>
      </c>
      <c r="F547" s="22" t="s">
        <v>144</v>
      </c>
      <c r="G547" s="22" t="s">
        <v>317</v>
      </c>
      <c r="H547" s="22" t="s">
        <v>146</v>
      </c>
      <c r="I547" s="22" t="s">
        <v>147</v>
      </c>
      <c r="J547" s="42" t="n">
        <v>10</v>
      </c>
      <c r="K547" s="42" t="n">
        <v>0.78</v>
      </c>
      <c r="L547" s="42" t="n">
        <v>1.2</v>
      </c>
      <c r="M547" s="42" t="n">
        <v>0</v>
      </c>
      <c r="N547" s="42" t="n">
        <v>0</v>
      </c>
      <c r="O547" s="22" t="str">
        <f aca="false">TEXT(A547,"ddd")</f>
        <v>Sat</v>
      </c>
    </row>
    <row r="548" customFormat="false" ht="15" hidden="false" customHeight="false" outlineLevel="0" collapsed="false">
      <c r="A548" s="37" t="n">
        <v>46179</v>
      </c>
      <c r="B548" s="37" t="n">
        <v>46156</v>
      </c>
      <c r="C548" s="34" t="n">
        <f aca="false">A548-B548</f>
        <v>23</v>
      </c>
      <c r="D548" s="22" t="s">
        <v>81</v>
      </c>
      <c r="E548" s="22" t="s">
        <v>301</v>
      </c>
      <c r="F548" s="22" t="s">
        <v>144</v>
      </c>
      <c r="G548" s="22" t="s">
        <v>171</v>
      </c>
      <c r="H548" s="22" t="s">
        <v>146</v>
      </c>
      <c r="I548" s="22" t="s">
        <v>147</v>
      </c>
      <c r="J548" s="42" t="n">
        <v>9</v>
      </c>
      <c r="K548" s="42" t="n">
        <v>0.75</v>
      </c>
      <c r="L548" s="42" t="n">
        <v>1.08</v>
      </c>
      <c r="M548" s="42" t="n">
        <v>0</v>
      </c>
      <c r="N548" s="42" t="n">
        <v>0</v>
      </c>
      <c r="O548" s="22" t="str">
        <f aca="false">TEXT(A548,"ddd")</f>
        <v>Sat</v>
      </c>
    </row>
    <row r="549" customFormat="false" ht="15" hidden="false" customHeight="false" outlineLevel="0" collapsed="false">
      <c r="A549" s="37" t="n">
        <v>46181</v>
      </c>
      <c r="B549" s="37" t="n">
        <v>46163</v>
      </c>
      <c r="C549" s="34" t="n">
        <f aca="false">A549-B549</f>
        <v>18</v>
      </c>
      <c r="D549" s="22" t="s">
        <v>81</v>
      </c>
      <c r="E549" s="22" t="s">
        <v>245</v>
      </c>
      <c r="F549" s="22" t="s">
        <v>144</v>
      </c>
      <c r="G549" s="22" t="s">
        <v>162</v>
      </c>
      <c r="H549" s="22" t="s">
        <v>146</v>
      </c>
      <c r="I549" s="22" t="s">
        <v>147</v>
      </c>
      <c r="J549" s="42" t="n">
        <v>10</v>
      </c>
      <c r="K549" s="42" t="n">
        <v>0.79</v>
      </c>
      <c r="L549" s="42" t="n">
        <v>1.2</v>
      </c>
      <c r="M549" s="42" t="n">
        <v>0</v>
      </c>
      <c r="N549" s="42" t="n">
        <v>0</v>
      </c>
      <c r="O549" s="22" t="str">
        <f aca="false">TEXT(A549,"ddd")</f>
        <v>Mon</v>
      </c>
    </row>
    <row r="550" customFormat="false" ht="15" hidden="false" customHeight="false" outlineLevel="0" collapsed="false">
      <c r="A550" s="37" t="n">
        <v>46181</v>
      </c>
      <c r="B550" s="37" t="n">
        <v>46175</v>
      </c>
      <c r="C550" s="34" t="n">
        <f aca="false">A550-B550</f>
        <v>6</v>
      </c>
      <c r="D550" s="22" t="s">
        <v>85</v>
      </c>
      <c r="E550" s="22" t="s">
        <v>295</v>
      </c>
      <c r="F550" s="22" t="s">
        <v>159</v>
      </c>
      <c r="G550" s="22" t="s">
        <v>205</v>
      </c>
      <c r="H550" s="22" t="s">
        <v>146</v>
      </c>
      <c r="I550" s="22" t="s">
        <v>147</v>
      </c>
      <c r="J550" s="42" t="n">
        <v>12</v>
      </c>
      <c r="K550" s="42" t="n">
        <v>0.87</v>
      </c>
      <c r="L550" s="42" t="n">
        <v>1.44</v>
      </c>
      <c r="M550" s="42" t="n">
        <v>0</v>
      </c>
      <c r="N550" s="42" t="n">
        <v>0</v>
      </c>
      <c r="O550" s="22" t="str">
        <f aca="false">TEXT(A550,"ddd")</f>
        <v>Mon</v>
      </c>
    </row>
    <row r="551" customFormat="false" ht="15" hidden="false" customHeight="false" outlineLevel="0" collapsed="false">
      <c r="A551" s="37" t="n">
        <v>46181</v>
      </c>
      <c r="B551" s="37" t="n">
        <v>46180</v>
      </c>
      <c r="C551" s="34" t="n">
        <f aca="false">A551-B551</f>
        <v>1</v>
      </c>
      <c r="D551" s="22" t="s">
        <v>81</v>
      </c>
      <c r="E551" s="22" t="s">
        <v>82</v>
      </c>
      <c r="F551" s="22" t="s">
        <v>159</v>
      </c>
      <c r="G551" s="22" t="s">
        <v>274</v>
      </c>
      <c r="H551" s="22" t="s">
        <v>146</v>
      </c>
      <c r="I551" s="22" t="s">
        <v>147</v>
      </c>
      <c r="J551" s="42" t="n">
        <v>29</v>
      </c>
      <c r="K551" s="42" t="n">
        <v>1.49</v>
      </c>
      <c r="L551" s="42" t="n">
        <v>0</v>
      </c>
      <c r="M551" s="42" t="n">
        <v>0</v>
      </c>
      <c r="N551" s="42" t="n">
        <v>0</v>
      </c>
      <c r="O551" s="22" t="str">
        <f aca="false">TEXT(A551,"ddd")</f>
        <v>Mon</v>
      </c>
    </row>
    <row r="552" customFormat="false" ht="15" hidden="false" customHeight="false" outlineLevel="0" collapsed="false">
      <c r="A552" s="37" t="n">
        <v>46181</v>
      </c>
      <c r="B552" s="37" t="n">
        <v>46180</v>
      </c>
      <c r="C552" s="34" t="n">
        <f aca="false">A552-B552</f>
        <v>1</v>
      </c>
      <c r="D552" s="22" t="s">
        <v>81</v>
      </c>
      <c r="E552" s="22" t="s">
        <v>211</v>
      </c>
      <c r="F552" s="22" t="s">
        <v>159</v>
      </c>
      <c r="G552" s="22" t="s">
        <v>192</v>
      </c>
      <c r="H552" s="22" t="s">
        <v>146</v>
      </c>
      <c r="I552" s="22" t="s">
        <v>147</v>
      </c>
      <c r="J552" s="42" t="n">
        <v>19</v>
      </c>
      <c r="K552" s="42" t="n">
        <v>1.12</v>
      </c>
      <c r="L552" s="42" t="n">
        <v>0</v>
      </c>
      <c r="M552" s="42" t="n">
        <v>0</v>
      </c>
      <c r="N552" s="42" t="n">
        <v>0</v>
      </c>
      <c r="O552" s="22" t="str">
        <f aca="false">TEXT(A552,"ddd")</f>
        <v>Mon</v>
      </c>
    </row>
    <row r="553" customFormat="false" ht="15" hidden="false" customHeight="false" outlineLevel="0" collapsed="false">
      <c r="A553" s="37" t="n">
        <v>46181</v>
      </c>
      <c r="B553" s="37" t="n">
        <v>46181</v>
      </c>
      <c r="C553" s="34" t="n">
        <f aca="false">A553-B553</f>
        <v>0</v>
      </c>
      <c r="D553" s="22" t="s">
        <v>81</v>
      </c>
      <c r="E553" s="22" t="s">
        <v>266</v>
      </c>
      <c r="F553" s="22" t="s">
        <v>144</v>
      </c>
      <c r="G553" s="22" t="s">
        <v>156</v>
      </c>
      <c r="H553" s="22" t="s">
        <v>146</v>
      </c>
      <c r="I553" s="22" t="s">
        <v>147</v>
      </c>
      <c r="J553" s="42" t="n">
        <v>9</v>
      </c>
      <c r="K553" s="42" t="n">
        <v>0.75</v>
      </c>
      <c r="L553" s="42" t="n">
        <v>1.08</v>
      </c>
      <c r="M553" s="42" t="n">
        <v>0</v>
      </c>
      <c r="N553" s="42" t="n">
        <v>0</v>
      </c>
      <c r="O553" s="22" t="str">
        <f aca="false">TEXT(A553,"ddd")</f>
        <v>Mon</v>
      </c>
    </row>
    <row r="554" customFormat="false" ht="15" hidden="false" customHeight="false" outlineLevel="0" collapsed="false">
      <c r="A554" s="37" t="n">
        <v>46181</v>
      </c>
      <c r="B554" s="37" t="n">
        <v>46180</v>
      </c>
      <c r="C554" s="34" t="n">
        <f aca="false">A554-B554</f>
        <v>1</v>
      </c>
      <c r="D554" s="22" t="s">
        <v>81</v>
      </c>
      <c r="E554" s="22" t="s">
        <v>298</v>
      </c>
      <c r="F554" s="22" t="s">
        <v>149</v>
      </c>
      <c r="G554" s="22" t="s">
        <v>195</v>
      </c>
      <c r="H554" s="22" t="s">
        <v>146</v>
      </c>
      <c r="I554" s="22" t="s">
        <v>147</v>
      </c>
      <c r="J554" s="42" t="n">
        <v>19</v>
      </c>
      <c r="K554" s="42" t="n">
        <v>1.13</v>
      </c>
      <c r="L554" s="42" t="n">
        <v>2.28</v>
      </c>
      <c r="M554" s="42" t="n">
        <v>0</v>
      </c>
      <c r="N554" s="42" t="n">
        <v>0</v>
      </c>
      <c r="O554" s="22" t="str">
        <f aca="false">TEXT(A554,"ddd")</f>
        <v>Mon</v>
      </c>
    </row>
    <row r="555" customFormat="false" ht="15" hidden="false" customHeight="false" outlineLevel="0" collapsed="false">
      <c r="A555" s="37" t="n">
        <v>46181</v>
      </c>
      <c r="B555" s="37" t="n">
        <v>46162</v>
      </c>
      <c r="C555" s="34" t="n">
        <f aca="false">A555-B555</f>
        <v>19</v>
      </c>
      <c r="D555" s="22" t="s">
        <v>89</v>
      </c>
      <c r="E555" s="22" t="s">
        <v>179</v>
      </c>
      <c r="F555" s="22" t="s">
        <v>159</v>
      </c>
      <c r="G555" s="22" t="s">
        <v>167</v>
      </c>
      <c r="H555" s="22" t="s">
        <v>146</v>
      </c>
      <c r="I555" s="22" t="s">
        <v>147</v>
      </c>
      <c r="J555" s="42" t="n">
        <v>19</v>
      </c>
      <c r="K555" s="42" t="n">
        <v>1.12</v>
      </c>
      <c r="L555" s="42" t="n">
        <v>0</v>
      </c>
      <c r="M555" s="42" t="n">
        <v>0</v>
      </c>
      <c r="N555" s="42" t="n">
        <v>0</v>
      </c>
      <c r="O555" s="22" t="str">
        <f aca="false">TEXT(A555,"ddd")</f>
        <v>Mon</v>
      </c>
    </row>
    <row r="556" customFormat="false" ht="15" hidden="false" customHeight="false" outlineLevel="0" collapsed="false">
      <c r="A556" s="37" t="n">
        <v>46182</v>
      </c>
      <c r="B556" s="37" t="n">
        <v>46180</v>
      </c>
      <c r="C556" s="34" t="n">
        <f aca="false">A556-B556</f>
        <v>2</v>
      </c>
      <c r="D556" s="22" t="s">
        <v>81</v>
      </c>
      <c r="E556" s="22" t="s">
        <v>318</v>
      </c>
      <c r="F556" s="22" t="s">
        <v>159</v>
      </c>
      <c r="G556" s="22" t="s">
        <v>152</v>
      </c>
      <c r="H556" s="22" t="s">
        <v>146</v>
      </c>
      <c r="I556" s="22" t="s">
        <v>147</v>
      </c>
      <c r="J556" s="42" t="n">
        <v>12</v>
      </c>
      <c r="K556" s="42" t="n">
        <v>0.89</v>
      </c>
      <c r="L556" s="42" t="n">
        <v>0</v>
      </c>
      <c r="M556" s="42" t="n">
        <v>0</v>
      </c>
      <c r="N556" s="42" t="n">
        <v>0</v>
      </c>
      <c r="O556" s="22" t="str">
        <f aca="false">TEXT(A556,"ddd")</f>
        <v>Tue</v>
      </c>
    </row>
    <row r="557" customFormat="false" ht="15" hidden="false" customHeight="false" outlineLevel="0" collapsed="false">
      <c r="A557" s="37" t="n">
        <v>46182</v>
      </c>
      <c r="B557" s="37" t="n">
        <v>46180</v>
      </c>
      <c r="C557" s="34" t="n">
        <f aca="false">A557-B557</f>
        <v>2</v>
      </c>
      <c r="D557" s="22" t="s">
        <v>85</v>
      </c>
      <c r="E557" s="22" t="s">
        <v>206</v>
      </c>
      <c r="F557" s="22" t="s">
        <v>241</v>
      </c>
      <c r="G557" s="22" t="s">
        <v>219</v>
      </c>
      <c r="H557" s="22" t="s">
        <v>146</v>
      </c>
      <c r="I557" s="22" t="s">
        <v>147</v>
      </c>
      <c r="J557" s="42" t="n">
        <v>20</v>
      </c>
      <c r="K557" s="42" t="n">
        <v>1.16</v>
      </c>
      <c r="L557" s="42" t="n">
        <v>2.4</v>
      </c>
      <c r="M557" s="42" t="n">
        <v>0</v>
      </c>
      <c r="N557" s="42" t="n">
        <v>0</v>
      </c>
      <c r="O557" s="22" t="str">
        <f aca="false">TEXT(A557,"ddd")</f>
        <v>Tue</v>
      </c>
    </row>
    <row r="558" customFormat="false" ht="15" hidden="false" customHeight="false" outlineLevel="0" collapsed="false">
      <c r="A558" s="37" t="n">
        <v>46182</v>
      </c>
      <c r="B558" s="37" t="n">
        <v>46181</v>
      </c>
      <c r="C558" s="34" t="n">
        <f aca="false">A558-B558</f>
        <v>1</v>
      </c>
      <c r="D558" s="22" t="s">
        <v>81</v>
      </c>
      <c r="E558" s="22" t="s">
        <v>319</v>
      </c>
      <c r="F558" s="22" t="s">
        <v>159</v>
      </c>
      <c r="G558" s="22" t="s">
        <v>177</v>
      </c>
      <c r="H558" s="22" t="s">
        <v>146</v>
      </c>
      <c r="I558" s="22" t="s">
        <v>147</v>
      </c>
      <c r="J558" s="42" t="n">
        <v>15</v>
      </c>
      <c r="K558" s="42" t="n">
        <v>0.98</v>
      </c>
      <c r="L558" s="42" t="n">
        <v>1.8</v>
      </c>
      <c r="M558" s="42" t="n">
        <v>0</v>
      </c>
      <c r="N558" s="42" t="n">
        <v>0</v>
      </c>
      <c r="O558" s="22" t="str">
        <f aca="false">TEXT(A558,"ddd")</f>
        <v>Tue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9" t="s">
        <v>320</v>
      </c>
    </row>
    <row r="2" customFormat="false" ht="15" hidden="false" customHeight="false" outlineLevel="0" collapsed="false">
      <c r="A2" s="20"/>
    </row>
    <row r="4" customFormat="false" ht="30" hidden="false" customHeight="true" outlineLevel="0" collapsed="false">
      <c r="A4" s="43" t="s">
        <v>321</v>
      </c>
      <c r="B4" s="44" t="s">
        <v>322</v>
      </c>
    </row>
    <row r="5" customFormat="false" ht="30" hidden="false" customHeight="true" outlineLevel="0" collapsed="false">
      <c r="A5" s="43" t="s">
        <v>323</v>
      </c>
      <c r="B5" s="44" t="s">
        <v>324</v>
      </c>
    </row>
    <row r="6" customFormat="false" ht="30" hidden="false" customHeight="true" outlineLevel="0" collapsed="false">
      <c r="A6" s="43" t="s">
        <v>325</v>
      </c>
      <c r="B6" s="44" t="s">
        <v>326</v>
      </c>
    </row>
    <row r="7" customFormat="false" ht="30" hidden="false" customHeight="true" outlineLevel="0" collapsed="false">
      <c r="A7" s="43" t="s">
        <v>327</v>
      </c>
      <c r="B7" s="44" t="s">
        <v>328</v>
      </c>
    </row>
    <row r="8" customFormat="false" ht="30" hidden="false" customHeight="true" outlineLevel="0" collapsed="false">
      <c r="A8" s="43" t="s">
        <v>329</v>
      </c>
      <c r="B8" s="44" t="s">
        <v>330</v>
      </c>
    </row>
    <row r="9" customFormat="false" ht="30" hidden="false" customHeight="true" outlineLevel="0" collapsed="false">
      <c r="A9" s="43" t="s">
        <v>331</v>
      </c>
      <c r="B9" s="44" t="s">
        <v>332</v>
      </c>
    </row>
    <row r="10" customFormat="false" ht="30" hidden="false" customHeight="true" outlineLevel="0" collapsed="false">
      <c r="A10" s="43" t="s">
        <v>333</v>
      </c>
      <c r="B10" s="44" t="s">
        <v>334</v>
      </c>
    </row>
    <row r="11" customFormat="false" ht="30" hidden="false" customHeight="true" outlineLevel="0" collapsed="false">
      <c r="A11" s="43" t="s">
        <v>335</v>
      </c>
      <c r="B11" s="44" t="s">
        <v>336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2026-10-12T16:31:17Z</dcterms:created>
  <dc:creator>openpyxl</dc:creator>
  <dc:description/>
  <dc:language>en-US</dc:language>
  <cp:lastModifiedBy/>
  <dcterms:modified xsi:type="dcterms:W3CDTF">2026-10-12T16:31:19Z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